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Y:\GFI\エグティブ\専用ページUP\"/>
    </mc:Choice>
  </mc:AlternateContent>
  <bookViews>
    <workbookView xWindow="0" yWindow="0" windowWidth="11010" windowHeight="10875" activeTab="3"/>
  </bookViews>
  <sheets>
    <sheet name="申請書 報告書（201804版）" sheetId="1" r:id="rId1"/>
    <sheet name="Sheet2" sheetId="5" state="hidden" r:id="rId2"/>
    <sheet name="②試算表" sheetId="2" state="hidden" r:id="rId3"/>
    <sheet name="申請書 報告書 (例　201804版)" sheetId="8" r:id="rId4"/>
    <sheet name="選択肢" sheetId="3" state="hidden" r:id="rId5"/>
    <sheet name="Sheet1" sheetId="4" state="hidden" r:id="rId6"/>
  </sheets>
  <definedNames>
    <definedName name="_xlnm.Print_Area" localSheetId="3">'申請書 報告書 (例　201804版)'!$A$1:$AB$54</definedName>
    <definedName name="_xlnm.Print_Area" localSheetId="0">'申請書 報告書（201804版）'!$A$1:$AC$54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B52" i="8" l="1"/>
  <c r="AB51" i="8"/>
  <c r="AB50" i="8"/>
  <c r="AB48" i="8"/>
  <c r="AB51" i="1"/>
  <c r="AB52" i="1"/>
  <c r="AB50" i="1"/>
  <c r="AB54" i="8" l="1"/>
  <c r="B46" i="1"/>
  <c r="B47" i="1"/>
  <c r="B45" i="1"/>
  <c r="L4" i="3"/>
  <c r="B47" i="8" l="1"/>
  <c r="C47" i="8" s="1"/>
  <c r="AB47" i="8" s="1"/>
  <c r="C46" i="8"/>
  <c r="AB46" i="8" s="1"/>
  <c r="B46" i="8"/>
  <c r="B45" i="8"/>
  <c r="C45" i="8" s="1"/>
  <c r="AB45" i="8" s="1"/>
  <c r="C41" i="8"/>
  <c r="C40" i="8"/>
  <c r="AC39" i="8"/>
  <c r="AB39" i="8" s="1"/>
  <c r="C39" i="8"/>
  <c r="C36" i="8"/>
  <c r="C35" i="8"/>
  <c r="AC34" i="8"/>
  <c r="AB34" i="8" s="1"/>
  <c r="C34" i="8"/>
  <c r="AB28" i="8"/>
  <c r="C28" i="8"/>
  <c r="AC27" i="8"/>
  <c r="AB26" i="8" s="1"/>
  <c r="C27" i="8"/>
  <c r="C26" i="8"/>
  <c r="AB23" i="8"/>
  <c r="C23" i="8"/>
  <c r="AB22" i="8"/>
  <c r="C22" i="8"/>
  <c r="AB21" i="8"/>
  <c r="AB24" i="8" s="1"/>
  <c r="C21" i="8"/>
  <c r="C18" i="8"/>
  <c r="C17" i="8"/>
  <c r="AC16" i="8"/>
  <c r="AB17" i="8" s="1"/>
  <c r="AB16" i="8"/>
  <c r="C16" i="8"/>
  <c r="C13" i="8"/>
  <c r="C12" i="8"/>
  <c r="AC11" i="8"/>
  <c r="AB12" i="8" s="1"/>
  <c r="AB11" i="8"/>
  <c r="C11" i="8"/>
  <c r="AB19" i="8" l="1"/>
  <c r="AB36" i="8"/>
  <c r="AB37" i="8" s="1"/>
  <c r="AB13" i="8"/>
  <c r="AB14" i="8" s="1"/>
  <c r="AB18" i="8"/>
  <c r="AB27" i="8"/>
  <c r="AB29" i="8" s="1"/>
  <c r="AB41" i="8"/>
  <c r="AB42" i="8" s="1"/>
  <c r="AB35" i="8"/>
  <c r="AB40" i="8"/>
  <c r="D15" i="2"/>
  <c r="J15" i="2" s="1"/>
  <c r="F17" i="2"/>
  <c r="G17" i="2"/>
  <c r="E17" i="2"/>
  <c r="D17" i="2"/>
  <c r="H17" i="2" s="1"/>
  <c r="D16" i="2"/>
  <c r="N16" i="2" s="1"/>
  <c r="D18" i="2"/>
  <c r="F18" i="2" s="1"/>
  <c r="C46" i="1"/>
  <c r="AB46" i="1" s="1"/>
  <c r="C47" i="1"/>
  <c r="AB47" i="1" s="1"/>
  <c r="C45" i="1"/>
  <c r="AB45" i="1" s="1"/>
  <c r="L3" i="3"/>
  <c r="L8" i="3"/>
  <c r="G15" i="2" l="1"/>
  <c r="J17" i="2"/>
  <c r="H15" i="2"/>
  <c r="E15" i="2"/>
  <c r="I15" i="2"/>
  <c r="N15" i="2"/>
  <c r="F15" i="2"/>
  <c r="E16" i="2"/>
  <c r="J16" i="2"/>
  <c r="F16" i="2"/>
  <c r="I16" i="2"/>
  <c r="H16" i="2"/>
  <c r="G16" i="2"/>
  <c r="I17" i="2"/>
  <c r="E18" i="2"/>
  <c r="H18" i="2"/>
  <c r="N18" i="2"/>
  <c r="I18" i="2"/>
  <c r="G18" i="2"/>
  <c r="J18" i="2"/>
  <c r="N17" i="2"/>
  <c r="C26" i="1" l="1"/>
  <c r="AC27" i="1" l="1"/>
  <c r="AB26" i="1" s="1"/>
  <c r="C40" i="1"/>
  <c r="C41" i="1"/>
  <c r="C39" i="1"/>
  <c r="C35" i="1"/>
  <c r="C36" i="1"/>
  <c r="C34" i="1"/>
  <c r="C28" i="1"/>
  <c r="C27" i="1"/>
  <c r="C23" i="1"/>
  <c r="C22" i="1"/>
  <c r="C21" i="1"/>
  <c r="C17" i="1"/>
  <c r="C18" i="1"/>
  <c r="C16" i="1"/>
  <c r="C12" i="1"/>
  <c r="C13" i="1"/>
  <c r="C11" i="1"/>
  <c r="AB28" i="1" l="1"/>
  <c r="AB27" i="1"/>
  <c r="AB29" i="1" s="1"/>
  <c r="D9" i="4" l="1"/>
  <c r="D8" i="4"/>
  <c r="D7" i="4"/>
  <c r="D6" i="4"/>
  <c r="D5" i="4"/>
  <c r="D4" i="4"/>
  <c r="D3" i="4"/>
  <c r="AB23" i="1" l="1"/>
  <c r="AB22" i="1"/>
  <c r="AB21" i="1"/>
  <c r="D20" i="2"/>
  <c r="J20" i="2" s="1"/>
  <c r="H20" i="2" l="1"/>
  <c r="G20" i="2"/>
  <c r="N20" i="2"/>
  <c r="I20" i="2"/>
  <c r="E20" i="2"/>
  <c r="F20" i="2"/>
  <c r="AB24" i="1"/>
  <c r="AC11" i="1" l="1"/>
  <c r="N11" i="2"/>
  <c r="J11" i="2"/>
  <c r="I10" i="2"/>
  <c r="H10" i="2"/>
  <c r="G10" i="2"/>
  <c r="F10" i="2"/>
  <c r="E8" i="2"/>
  <c r="D10" i="2"/>
  <c r="N10" i="2" s="1"/>
  <c r="D11" i="2"/>
  <c r="D13" i="2"/>
  <c r="N13" i="2" s="1"/>
  <c r="D14" i="2"/>
  <c r="D8" i="2"/>
  <c r="D7" i="2"/>
  <c r="N14" i="2" l="1"/>
  <c r="I14" i="2"/>
  <c r="F14" i="2"/>
  <c r="J14" i="2"/>
  <c r="E14" i="2"/>
  <c r="G14" i="2"/>
  <c r="H14" i="2"/>
  <c r="E7" i="2"/>
  <c r="F8" i="2"/>
  <c r="G8" i="2"/>
  <c r="H8" i="2"/>
  <c r="I8" i="2"/>
  <c r="J10" i="2"/>
  <c r="N7" i="2"/>
  <c r="AC39" i="1"/>
  <c r="E11" i="2"/>
  <c r="F11" i="2"/>
  <c r="G11" i="2"/>
  <c r="H11" i="2"/>
  <c r="I11" i="2"/>
  <c r="J7" i="2"/>
  <c r="AC16" i="1"/>
  <c r="F13" i="2"/>
  <c r="J13" i="2"/>
  <c r="G13" i="2"/>
  <c r="H13" i="2"/>
  <c r="I13" i="2"/>
  <c r="E13" i="2"/>
  <c r="AC34" i="1"/>
  <c r="F7" i="2"/>
  <c r="G7" i="2"/>
  <c r="H7" i="2"/>
  <c r="I7" i="2"/>
  <c r="J8" i="2"/>
  <c r="E10" i="2"/>
  <c r="N8" i="2"/>
  <c r="N22" i="2"/>
  <c r="AB12" i="1"/>
  <c r="AB13" i="1"/>
  <c r="AB11" i="1"/>
  <c r="AB18" i="1"/>
  <c r="AB16" i="1"/>
  <c r="AB17" i="1"/>
  <c r="AB41" i="1" l="1"/>
  <c r="AB39" i="1"/>
  <c r="AB40" i="1"/>
  <c r="AB34" i="1"/>
  <c r="AB36" i="1"/>
  <c r="AB35" i="1"/>
  <c r="AB48" i="1"/>
  <c r="AB19" i="1"/>
  <c r="AB14" i="1"/>
  <c r="AB42" i="1" l="1"/>
  <c r="AB37" i="1"/>
  <c r="AB54" i="1" l="1"/>
</calcChain>
</file>

<file path=xl/sharedStrings.xml><?xml version="1.0" encoding="utf-8"?>
<sst xmlns="http://schemas.openxmlformats.org/spreadsheetml/2006/main" count="421" uniqueCount="139">
  <si>
    <t>定価</t>
    <rPh sb="0" eb="2">
      <t>テイカ</t>
    </rPh>
    <phoneticPr fontId="1"/>
  </si>
  <si>
    <t>収入</t>
    <rPh sb="0" eb="2">
      <t>シュウニュウ</t>
    </rPh>
    <phoneticPr fontId="1"/>
  </si>
  <si>
    <t>人数</t>
    <rPh sb="0" eb="2">
      <t>ニンズウ</t>
    </rPh>
    <phoneticPr fontId="1"/>
  </si>
  <si>
    <t>記入欄</t>
    <rPh sb="0" eb="2">
      <t>キニュウ</t>
    </rPh>
    <rPh sb="2" eb="3">
      <t>ラン</t>
    </rPh>
    <phoneticPr fontId="1"/>
  </si>
  <si>
    <t>収益</t>
    <rPh sb="0" eb="2">
      <t>シュウエキ</t>
    </rPh>
    <phoneticPr fontId="1"/>
  </si>
  <si>
    <t>種目数</t>
    <rPh sb="0" eb="2">
      <t>シュモク</t>
    </rPh>
    <rPh sb="2" eb="3">
      <t>スウ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</si>
  <si>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</si>
  <si>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</si>
  <si>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～</t>
    <phoneticPr fontId="1"/>
  </si>
  <si>
    <t>開始</t>
    <rPh sb="0" eb="2">
      <t>カイシ</t>
    </rPh>
    <phoneticPr fontId="1"/>
  </si>
  <si>
    <t>終了</t>
    <rPh sb="0" eb="2">
      <t>シュウリョウ</t>
    </rPh>
    <phoneticPr fontId="1"/>
  </si>
  <si>
    <t>名</t>
    <rPh sb="0" eb="1">
      <t>メイ</t>
    </rPh>
    <phoneticPr fontId="1"/>
  </si>
  <si>
    <t>実技講習1</t>
    <rPh sb="0" eb="2">
      <t>ジツギ</t>
    </rPh>
    <rPh sb="2" eb="4">
      <t>コウシュウ</t>
    </rPh>
    <phoneticPr fontId="1"/>
  </si>
  <si>
    <t>実技講習2</t>
    <rPh sb="0" eb="2">
      <t>ジツギ</t>
    </rPh>
    <rPh sb="2" eb="4">
      <t>コウシュウ</t>
    </rPh>
    <phoneticPr fontId="1"/>
  </si>
  <si>
    <t>実技講習3</t>
    <rPh sb="0" eb="2">
      <t>ジツギ</t>
    </rPh>
    <rPh sb="2" eb="4">
      <t>コウシュウ</t>
    </rPh>
    <phoneticPr fontId="1"/>
  </si>
  <si>
    <t>実技試験1</t>
    <rPh sb="0" eb="2">
      <t>ジツギ</t>
    </rPh>
    <rPh sb="2" eb="4">
      <t>シケン</t>
    </rPh>
    <phoneticPr fontId="1"/>
  </si>
  <si>
    <t>実技試験2</t>
    <rPh sb="0" eb="2">
      <t>ジツギ</t>
    </rPh>
    <rPh sb="2" eb="4">
      <t>シケン</t>
    </rPh>
    <phoneticPr fontId="1"/>
  </si>
  <si>
    <t>実技試験3</t>
    <rPh sb="0" eb="2">
      <t>ジツギ</t>
    </rPh>
    <rPh sb="2" eb="4">
      <t>シケン</t>
    </rPh>
    <phoneticPr fontId="1"/>
  </si>
  <si>
    <t>分</t>
    <rPh sb="0" eb="1">
      <t>フン</t>
    </rPh>
    <phoneticPr fontId="1"/>
  </si>
  <si>
    <t>時</t>
    <rPh sb="0" eb="1">
      <t>ジ</t>
    </rPh>
    <phoneticPr fontId="1"/>
  </si>
  <si>
    <t>会場名</t>
    <rPh sb="0" eb="2">
      <t>カイジョウ</t>
    </rPh>
    <rPh sb="2" eb="3">
      <t>メイ</t>
    </rPh>
    <phoneticPr fontId="1"/>
  </si>
  <si>
    <t>会場所在地</t>
    <rPh sb="0" eb="2">
      <t>カイジョウ</t>
    </rPh>
    <rPh sb="2" eb="5">
      <t>ショザイチ</t>
    </rPh>
    <phoneticPr fontId="1"/>
  </si>
  <si>
    <t>曜日</t>
    <rPh sb="0" eb="2">
      <t>ヨウビ</t>
    </rPh>
    <phoneticPr fontId="1"/>
  </si>
  <si>
    <t>月</t>
    <rPh sb="0" eb="1">
      <t>ゲツ</t>
    </rPh>
    <phoneticPr fontId="1"/>
  </si>
  <si>
    <t>火</t>
  </si>
  <si>
    <t>水</t>
  </si>
  <si>
    <t>木</t>
  </si>
  <si>
    <t>金</t>
  </si>
  <si>
    <t>土</t>
  </si>
  <si>
    <t>日</t>
  </si>
  <si>
    <t>時間</t>
    <rPh sb="0" eb="2">
      <t>ジカン</t>
    </rPh>
    <phoneticPr fontId="1"/>
  </si>
  <si>
    <t>分</t>
    <rPh sb="0" eb="1">
      <t>フン</t>
    </rPh>
    <phoneticPr fontId="1"/>
  </si>
  <si>
    <t>人数</t>
    <rPh sb="0" eb="2">
      <t>ニンズウ</t>
    </rPh>
    <phoneticPr fontId="1"/>
  </si>
  <si>
    <t>小計</t>
    <rPh sb="0" eb="2">
      <t>ショウケイ</t>
    </rPh>
    <phoneticPr fontId="1"/>
  </si>
  <si>
    <t>合計</t>
    <rPh sb="0" eb="2">
      <t>ゴウケイ</t>
    </rPh>
    <phoneticPr fontId="1"/>
  </si>
  <si>
    <t>（担当者名　　　　　　　　　　　　）</t>
    <rPh sb="1" eb="4">
      <t>タントウシャ</t>
    </rPh>
    <rPh sb="4" eb="5">
      <t>メイ</t>
    </rPh>
    <phoneticPr fontId="1"/>
  </si>
  <si>
    <t>種別</t>
    <rPh sb="0" eb="2">
      <t>シュベツ</t>
    </rPh>
    <phoneticPr fontId="1"/>
  </si>
  <si>
    <t>BI　レベル</t>
    <phoneticPr fontId="1"/>
  </si>
  <si>
    <t>I　レベル</t>
    <phoneticPr fontId="1"/>
  </si>
  <si>
    <t>講師名</t>
    <rPh sb="0" eb="3">
      <t>コウシメイ</t>
    </rPh>
    <phoneticPr fontId="1"/>
  </si>
  <si>
    <t>試験官名</t>
    <rPh sb="0" eb="3">
      <t>シケンカン</t>
    </rPh>
    <rPh sb="3" eb="4">
      <t>メイ</t>
    </rPh>
    <phoneticPr fontId="1"/>
  </si>
  <si>
    <t>記入欄</t>
    <rPh sb="0" eb="2">
      <t>キニュウ</t>
    </rPh>
    <rPh sb="2" eb="3">
      <t>ラン</t>
    </rPh>
    <phoneticPr fontId="1"/>
  </si>
  <si>
    <t>選択欄</t>
    <rPh sb="0" eb="2">
      <t>センタク</t>
    </rPh>
    <rPh sb="2" eb="3">
      <t>ラン</t>
    </rPh>
    <phoneticPr fontId="1"/>
  </si>
  <si>
    <t>自動計算欄</t>
    <rPh sb="0" eb="2">
      <t>ジドウ</t>
    </rPh>
    <rPh sb="2" eb="4">
      <t>ケイサン</t>
    </rPh>
    <rPh sb="4" eb="5">
      <t>ラン</t>
    </rPh>
    <phoneticPr fontId="1"/>
  </si>
  <si>
    <t>人数（目安）</t>
    <rPh sb="0" eb="2">
      <t>ニンズウ</t>
    </rPh>
    <rPh sb="3" eb="5">
      <t>メヤス</t>
    </rPh>
    <phoneticPr fontId="1"/>
  </si>
  <si>
    <t>I　レベル</t>
    <phoneticPr fontId="1"/>
  </si>
  <si>
    <t>定価の70％</t>
    <rPh sb="0" eb="2">
      <t>テイカ</t>
    </rPh>
    <phoneticPr fontId="1"/>
  </si>
  <si>
    <t>収益　計</t>
    <rPh sb="0" eb="2">
      <t>シュウエキ</t>
    </rPh>
    <phoneticPr fontId="1"/>
  </si>
  <si>
    <t>筆記試験料</t>
    <rPh sb="0" eb="2">
      <t>ヒッキ</t>
    </rPh>
    <rPh sb="2" eb="4">
      <t>シケン</t>
    </rPh>
    <rPh sb="4" eb="5">
      <t>リョウ</t>
    </rPh>
    <phoneticPr fontId="1"/>
  </si>
  <si>
    <t>実技講習料</t>
    <rPh sb="0" eb="2">
      <t>ジツギ</t>
    </rPh>
    <rPh sb="2" eb="4">
      <t>コウシュウ</t>
    </rPh>
    <rPh sb="4" eb="5">
      <t>リョウ</t>
    </rPh>
    <phoneticPr fontId="1"/>
  </si>
  <si>
    <t>実技試験料</t>
    <rPh sb="0" eb="2">
      <t>ジツギ</t>
    </rPh>
    <rPh sb="2" eb="4">
      <t>シケン</t>
    </rPh>
    <rPh sb="4" eb="5">
      <t>リョウ</t>
    </rPh>
    <phoneticPr fontId="1"/>
  </si>
  <si>
    <t>種目</t>
    <rPh sb="0" eb="2">
      <t>シュモク</t>
    </rPh>
    <phoneticPr fontId="1"/>
  </si>
  <si>
    <t>小計</t>
    <rPh sb="0" eb="2">
      <t>ショウケイ</t>
    </rPh>
    <phoneticPr fontId="1"/>
  </si>
  <si>
    <t>定価（税込）</t>
  </si>
  <si>
    <t>フィットネス基礎理論</t>
  </si>
  <si>
    <t>グループエクササイズ指導理論</t>
  </si>
  <si>
    <t>AD指導理論</t>
  </si>
  <si>
    <t>RE指導理論</t>
  </si>
  <si>
    <t>SE指導理論</t>
  </si>
  <si>
    <t>AQW・AQD指導理論</t>
  </si>
  <si>
    <t>ウォーキングブック</t>
  </si>
  <si>
    <t>エグザミナー
価格（税込）</t>
    <phoneticPr fontId="1"/>
  </si>
  <si>
    <t>資料①　エグティブ収益試算シート</t>
    <rPh sb="0" eb="2">
      <t>シリョウ</t>
    </rPh>
    <rPh sb="9" eb="11">
      <t>シュウエキ</t>
    </rPh>
    <rPh sb="11" eb="13">
      <t>シサン</t>
    </rPh>
    <phoneticPr fontId="1"/>
  </si>
  <si>
    <t>する</t>
    <phoneticPr fontId="1"/>
  </si>
  <si>
    <t>しない</t>
    <phoneticPr fontId="1"/>
  </si>
  <si>
    <t>レベルアップ
講習会</t>
    <rPh sb="7" eb="10">
      <t>コウシュウカイ</t>
    </rPh>
    <phoneticPr fontId="1"/>
  </si>
  <si>
    <t>▼実技講習会</t>
    <rPh sb="1" eb="3">
      <t>ジツギ</t>
    </rPh>
    <rPh sb="3" eb="6">
      <t>コウシュウカイ</t>
    </rPh>
    <phoneticPr fontId="1"/>
  </si>
  <si>
    <t>▼実技テスト</t>
    <rPh sb="1" eb="3">
      <t>ジツギ</t>
    </rPh>
    <phoneticPr fontId="1"/>
  </si>
  <si>
    <t>▼筆記テスト</t>
    <rPh sb="1" eb="3">
      <t>ヒッキ</t>
    </rPh>
    <phoneticPr fontId="1"/>
  </si>
  <si>
    <t>資格失効者復帰講習会の受講料は①JAFA入会金10,300円＋②資格登録料15,120円となっており、エグティブ収益は1種目あたり5,040円となります。なお、旧ADIが復帰講習会を受講した場合のGFI資格はADI、SEBI、REBIの登録となりますが、SEBI・REBIは各5,400円を支払、受講すればSEI・REIへレベルアップ登録することができますので上欄の「レベルアップ講習会」に記入しておいてください。</t>
    <rPh sb="0" eb="2">
      <t>シカク</t>
    </rPh>
    <rPh sb="2" eb="4">
      <t>シッコウ</t>
    </rPh>
    <rPh sb="4" eb="5">
      <t>シャ</t>
    </rPh>
    <rPh sb="5" eb="7">
      <t>フッキ</t>
    </rPh>
    <rPh sb="7" eb="10">
      <t>コウシュウカイ</t>
    </rPh>
    <rPh sb="11" eb="14">
      <t>ジュコウリョウ</t>
    </rPh>
    <rPh sb="20" eb="23">
      <t>ニュウカイキン</t>
    </rPh>
    <rPh sb="29" eb="30">
      <t>エン</t>
    </rPh>
    <rPh sb="32" eb="34">
      <t>シカク</t>
    </rPh>
    <rPh sb="34" eb="36">
      <t>トウロク</t>
    </rPh>
    <rPh sb="36" eb="37">
      <t>リョウ</t>
    </rPh>
    <rPh sb="43" eb="44">
      <t>エン</t>
    </rPh>
    <rPh sb="56" eb="58">
      <t>シュウエキ</t>
    </rPh>
    <rPh sb="60" eb="62">
      <t>シュモク</t>
    </rPh>
    <rPh sb="70" eb="71">
      <t>エン</t>
    </rPh>
    <rPh sb="80" eb="81">
      <t>キュウ</t>
    </rPh>
    <rPh sb="85" eb="87">
      <t>フッキ</t>
    </rPh>
    <rPh sb="87" eb="90">
      <t>コウシュウカイ</t>
    </rPh>
    <rPh sb="91" eb="93">
      <t>ジュコウ</t>
    </rPh>
    <rPh sb="95" eb="97">
      <t>バアイ</t>
    </rPh>
    <rPh sb="101" eb="103">
      <t>シカク</t>
    </rPh>
    <rPh sb="118" eb="120">
      <t>トウロク</t>
    </rPh>
    <rPh sb="137" eb="138">
      <t>カク</t>
    </rPh>
    <rPh sb="143" eb="144">
      <t>エン</t>
    </rPh>
    <rPh sb="167" eb="169">
      <t>トウロク</t>
    </rPh>
    <rPh sb="190" eb="193">
      <t>コウシュウカイ</t>
    </rPh>
    <rPh sb="195" eb="197">
      <t>キニュウ</t>
    </rPh>
    <phoneticPr fontId="1"/>
  </si>
  <si>
    <t>定価</t>
    <rPh sb="0" eb="2">
      <t>テイカ</t>
    </rPh>
    <phoneticPr fontId="1"/>
  </si>
  <si>
    <t>収入70%</t>
    <rPh sb="0" eb="2">
      <t>シュウニュウ</t>
    </rPh>
    <phoneticPr fontId="1"/>
  </si>
  <si>
    <t>種目選択欄</t>
    <rPh sb="0" eb="2">
      <t>シュモク</t>
    </rPh>
    <rPh sb="2" eb="4">
      <t>センタク</t>
    </rPh>
    <rPh sb="4" eb="5">
      <t>ラン</t>
    </rPh>
    <phoneticPr fontId="1"/>
  </si>
  <si>
    <t>ADBI</t>
    <phoneticPr fontId="1"/>
  </si>
  <si>
    <t>REBI</t>
    <phoneticPr fontId="1"/>
  </si>
  <si>
    <t>SEBI</t>
    <phoneticPr fontId="1"/>
  </si>
  <si>
    <t>WEBI</t>
    <phoneticPr fontId="1"/>
  </si>
  <si>
    <t>AQWBI</t>
    <phoneticPr fontId="1"/>
  </si>
  <si>
    <t>AQDBI</t>
    <phoneticPr fontId="1"/>
  </si>
  <si>
    <t>ADI</t>
    <phoneticPr fontId="1"/>
  </si>
  <si>
    <t>REI</t>
    <phoneticPr fontId="1"/>
  </si>
  <si>
    <t>SEI</t>
    <phoneticPr fontId="1"/>
  </si>
  <si>
    <t>WEI</t>
    <phoneticPr fontId="1"/>
  </si>
  <si>
    <t>AQWI</t>
    <phoneticPr fontId="1"/>
  </si>
  <si>
    <t>AQDI</t>
    <phoneticPr fontId="1"/>
  </si>
  <si>
    <t>西暦</t>
    <rPh sb="0" eb="2">
      <t>セイレキ</t>
    </rPh>
    <phoneticPr fontId="1"/>
  </si>
  <si>
    <t>提出日</t>
    <rPh sb="0" eb="2">
      <t>テイシュツ</t>
    </rPh>
    <rPh sb="2" eb="3">
      <t>ビ</t>
    </rPh>
    <phoneticPr fontId="1"/>
  </si>
  <si>
    <t>GFI　エグティブ開催　　　申請書　/　　報告書</t>
    <rPh sb="9" eb="11">
      <t>カイサイ</t>
    </rPh>
    <rPh sb="14" eb="17">
      <t>シンセイショ</t>
    </rPh>
    <rPh sb="21" eb="24">
      <t>ホウコクショ</t>
    </rPh>
    <phoneticPr fontId="1"/>
  </si>
  <si>
    <t>入力欄</t>
    <rPh sb="0" eb="2">
      <t>ニュウリョク</t>
    </rPh>
    <rPh sb="2" eb="3">
      <t>ラン</t>
    </rPh>
    <phoneticPr fontId="1"/>
  </si>
  <si>
    <t>JAFAウェブサイト等での告知</t>
    <rPh sb="10" eb="11">
      <t>トウ</t>
    </rPh>
    <rPh sb="13" eb="15">
      <t>コクチ</t>
    </rPh>
    <phoneticPr fontId="1"/>
  </si>
  <si>
    <t>連絡先（当日）</t>
    <rPh sb="0" eb="3">
      <t>レンラクサキ</t>
    </rPh>
    <rPh sb="4" eb="6">
      <t>トウジツ</t>
    </rPh>
    <phoneticPr fontId="1"/>
  </si>
  <si>
    <t>最少催行人数（実数）</t>
    <rPh sb="0" eb="2">
      <t>サイショウ</t>
    </rPh>
    <rPh sb="2" eb="4">
      <t>サイコウ</t>
    </rPh>
    <rPh sb="4" eb="5">
      <t>ニン</t>
    </rPh>
    <rPh sb="5" eb="6">
      <t>スウ</t>
    </rPh>
    <rPh sb="7" eb="9">
      <t>ジッスウ</t>
    </rPh>
    <phoneticPr fontId="1"/>
  </si>
  <si>
    <t>開催日</t>
    <rPh sb="0" eb="2">
      <t>カイサイ</t>
    </rPh>
    <rPh sb="2" eb="3">
      <t>ビ</t>
    </rPh>
    <phoneticPr fontId="1"/>
  </si>
  <si>
    <t>申請者</t>
    <rPh sb="0" eb="2">
      <t>シンセイ</t>
    </rPh>
    <rPh sb="2" eb="3">
      <t>シャ</t>
    </rPh>
    <phoneticPr fontId="1"/>
  </si>
  <si>
    <t>会場住所</t>
    <rPh sb="0" eb="2">
      <t>カイジョウ</t>
    </rPh>
    <rPh sb="2" eb="4">
      <t>ジュウショ</t>
    </rPh>
    <phoneticPr fontId="1"/>
  </si>
  <si>
    <t>会場地図データ</t>
    <rPh sb="0" eb="2">
      <t>カイジョウ</t>
    </rPh>
    <rPh sb="2" eb="4">
      <t>チズ</t>
    </rPh>
    <phoneticPr fontId="1"/>
  </si>
  <si>
    <t>会場URL</t>
    <rPh sb="0" eb="2">
      <t>カイジョウ</t>
    </rPh>
    <phoneticPr fontId="1"/>
  </si>
  <si>
    <t>I　レベル（120分/1種）</t>
    <rPh sb="9" eb="10">
      <t>フン</t>
    </rPh>
    <rPh sb="12" eb="13">
      <t>シュ</t>
    </rPh>
    <phoneticPr fontId="1"/>
  </si>
  <si>
    <t>BI　レベル（90分/1種）</t>
    <rPh sb="9" eb="10">
      <t>フン</t>
    </rPh>
    <rPh sb="12" eb="13">
      <t>シュ</t>
    </rPh>
    <phoneticPr fontId="1"/>
  </si>
  <si>
    <t>▼備考欄</t>
    <phoneticPr fontId="1"/>
  </si>
  <si>
    <t>筆記試験所要時間</t>
    <rPh sb="0" eb="2">
      <t>ヒッキ</t>
    </rPh>
    <rPh sb="2" eb="4">
      <t>シケン</t>
    </rPh>
    <rPh sb="4" eb="6">
      <t>ショヨウ</t>
    </rPh>
    <rPh sb="6" eb="8">
      <t>ジカン</t>
    </rPh>
    <phoneticPr fontId="1"/>
  </si>
  <si>
    <t>60分（F基礎、Gex理論、種目別理論）</t>
    <rPh sb="2" eb="3">
      <t>フン</t>
    </rPh>
    <rPh sb="5" eb="7">
      <t>キソ</t>
    </rPh>
    <rPh sb="11" eb="13">
      <t>リロン</t>
    </rPh>
    <rPh sb="14" eb="16">
      <t>シュモク</t>
    </rPh>
    <rPh sb="16" eb="17">
      <t>ベツ</t>
    </rPh>
    <rPh sb="17" eb="19">
      <t>リロン</t>
    </rPh>
    <phoneticPr fontId="1"/>
  </si>
  <si>
    <t>80分（F基礎、Gex理論、種目別理論×２）</t>
    <rPh sb="2" eb="3">
      <t>フン</t>
    </rPh>
    <rPh sb="5" eb="7">
      <t>キソ</t>
    </rPh>
    <rPh sb="11" eb="13">
      <t>リロン</t>
    </rPh>
    <rPh sb="14" eb="16">
      <t>シュモク</t>
    </rPh>
    <rPh sb="16" eb="17">
      <t>ベツ</t>
    </rPh>
    <rPh sb="17" eb="19">
      <t>リロン</t>
    </rPh>
    <phoneticPr fontId="1"/>
  </si>
  <si>
    <t>40分（種目別理論×２）</t>
    <rPh sb="2" eb="3">
      <t>フン</t>
    </rPh>
    <rPh sb="4" eb="6">
      <t>シュモク</t>
    </rPh>
    <rPh sb="6" eb="7">
      <t>ベツ</t>
    </rPh>
    <rPh sb="7" eb="9">
      <t>リロン</t>
    </rPh>
    <phoneticPr fontId="1"/>
  </si>
  <si>
    <t>50分（Gex理論、種目別理論×２）</t>
    <rPh sb="2" eb="3">
      <t>フン</t>
    </rPh>
    <rPh sb="7" eb="9">
      <t>リロン</t>
    </rPh>
    <rPh sb="10" eb="12">
      <t>シュモク</t>
    </rPh>
    <rPh sb="12" eb="13">
      <t>ベツ</t>
    </rPh>
    <rPh sb="13" eb="15">
      <t>リロン</t>
    </rPh>
    <phoneticPr fontId="1"/>
  </si>
  <si>
    <t>筆記試験１</t>
    <rPh sb="0" eb="2">
      <t>ヒッキ</t>
    </rPh>
    <rPh sb="2" eb="4">
      <t>シケン</t>
    </rPh>
    <phoneticPr fontId="1"/>
  </si>
  <si>
    <t>筆記試験２</t>
    <rPh sb="0" eb="2">
      <t>ヒッキ</t>
    </rPh>
    <rPh sb="2" eb="4">
      <t>シケン</t>
    </rPh>
    <phoneticPr fontId="1"/>
  </si>
  <si>
    <t>筆記試験３</t>
    <rPh sb="0" eb="2">
      <t>ヒッキ</t>
    </rPh>
    <rPh sb="2" eb="4">
      <t>シケン</t>
    </rPh>
    <phoneticPr fontId="1"/>
  </si>
  <si>
    <t>資格失効者
復帰講習会</t>
    <rPh sb="0" eb="2">
      <t>シカク</t>
    </rPh>
    <rPh sb="2" eb="4">
      <t>シッコウ</t>
    </rPh>
    <rPh sb="4" eb="5">
      <t>シャ</t>
    </rPh>
    <rPh sb="6" eb="7">
      <t>マタ</t>
    </rPh>
    <rPh sb="7" eb="8">
      <t>キ</t>
    </rPh>
    <rPh sb="8" eb="11">
      <t>コウシュウカイ</t>
    </rPh>
    <phoneticPr fontId="1"/>
  </si>
  <si>
    <t>30分（Gex理論、種目別理論）</t>
    <rPh sb="2" eb="3">
      <t>フン</t>
    </rPh>
    <rPh sb="7" eb="9">
      <t>リロン</t>
    </rPh>
    <rPh sb="10" eb="12">
      <t>シュモク</t>
    </rPh>
    <rPh sb="12" eb="13">
      <t>ベツ</t>
    </rPh>
    <rPh sb="13" eb="15">
      <t>リロン</t>
    </rPh>
    <phoneticPr fontId="1"/>
  </si>
  <si>
    <t>金額</t>
    <rPh sb="0" eb="2">
      <t>キンガク</t>
    </rPh>
    <phoneticPr fontId="1"/>
  </si>
  <si>
    <t>SEI</t>
  </si>
  <si>
    <t>80分</t>
    <rPh sb="2" eb="3">
      <t>フン</t>
    </rPh>
    <phoneticPr fontId="1"/>
  </si>
  <si>
    <t>60分</t>
    <rPh sb="2" eb="3">
      <t>フン</t>
    </rPh>
    <phoneticPr fontId="1"/>
  </si>
  <si>
    <t>50分</t>
    <rPh sb="2" eb="3">
      <t>フン</t>
    </rPh>
    <phoneticPr fontId="1"/>
  </si>
  <si>
    <t>40分</t>
    <rPh sb="2" eb="3">
      <t>フン</t>
    </rPh>
    <phoneticPr fontId="1"/>
  </si>
  <si>
    <t>30分</t>
    <rPh sb="2" eb="3">
      <t>フン</t>
    </rPh>
    <phoneticPr fontId="1"/>
  </si>
  <si>
    <t>20分</t>
    <rPh sb="2" eb="3">
      <t>フン</t>
    </rPh>
    <phoneticPr fontId="1"/>
  </si>
  <si>
    <t>レベルアップ講習会</t>
    <rPh sb="6" eb="8">
      <t>コウシュウ</t>
    </rPh>
    <rPh sb="8" eb="9">
      <t>カイ</t>
    </rPh>
    <phoneticPr fontId="1"/>
  </si>
  <si>
    <t>20分（種目別理論）</t>
    <rPh sb="2" eb="3">
      <t>フン</t>
    </rPh>
    <rPh sb="4" eb="6">
      <t>シュモク</t>
    </rPh>
    <rPh sb="6" eb="7">
      <t>ベツ</t>
    </rPh>
    <rPh sb="7" eb="9">
      <t>リロン</t>
    </rPh>
    <phoneticPr fontId="1"/>
  </si>
  <si>
    <t>JAFA　花子</t>
    <rPh sb="5" eb="7">
      <t>ハナコ</t>
    </rPh>
    <phoneticPr fontId="1"/>
  </si>
  <si>
    <t>090-0000-0000</t>
    <phoneticPr fontId="1"/>
  </si>
  <si>
    <t>136-0071　東京都江東区亀戸**-**</t>
    <rPh sb="9" eb="17">
      <t>１３６－００７１</t>
    </rPh>
    <phoneticPr fontId="1"/>
  </si>
  <si>
    <t>http://www.****.jp/</t>
    <phoneticPr fontId="1"/>
  </si>
  <si>
    <t>なし</t>
  </si>
  <si>
    <t>する</t>
  </si>
  <si>
    <t>SEBI</t>
  </si>
  <si>
    <t>SE</t>
  </si>
  <si>
    <t>所要時間（内容）</t>
    <rPh sb="0" eb="2">
      <t>ショヨウ</t>
    </rPh>
    <rPh sb="2" eb="4">
      <t>ジカン</t>
    </rPh>
    <rPh sb="5" eb="7">
      <t>ナイヨウ</t>
    </rPh>
    <phoneticPr fontId="1"/>
  </si>
  <si>
    <t>傷害保険</t>
  </si>
  <si>
    <t>加入済</t>
  </si>
  <si>
    <t>定員：</t>
    <rPh sb="0" eb="2">
      <t>テイイン</t>
    </rPh>
    <phoneticPr fontId="1"/>
  </si>
  <si>
    <t>30分（F基礎のみ）</t>
    <rPh sb="2" eb="3">
      <t>フン</t>
    </rPh>
    <rPh sb="5" eb="7">
      <t>キソ</t>
    </rPh>
    <phoneticPr fontId="1"/>
  </si>
  <si>
    <t>40分（F基礎、Gex理論）</t>
    <rPh sb="2" eb="3">
      <t>フン</t>
    </rPh>
    <phoneticPr fontId="1"/>
  </si>
  <si>
    <t>100分（F基礎、Gex理論、種目別理論×３）</t>
    <rPh sb="3" eb="4">
      <t>フン</t>
    </rPh>
    <rPh sb="6" eb="8">
      <t>キソ</t>
    </rPh>
    <rPh sb="12" eb="14">
      <t>リロン</t>
    </rPh>
    <rPh sb="15" eb="17">
      <t>シュモク</t>
    </rPh>
    <rPh sb="17" eb="18">
      <t>ベツ</t>
    </rPh>
    <rPh sb="18" eb="20">
      <t>リロン</t>
    </rPh>
    <phoneticPr fontId="1"/>
  </si>
  <si>
    <t>名</t>
    <rPh sb="0" eb="1">
      <t>メイ</t>
    </rPh>
    <phoneticPr fontId="1"/>
  </si>
  <si>
    <t>日付</t>
    <rPh sb="0" eb="2">
      <t>ヒヅケ</t>
    </rPh>
    <phoneticPr fontId="1"/>
  </si>
  <si>
    <r>
      <t xml:space="preserve">※JAFAの保険を利用する
場合のみ入力
</t>
    </r>
    <r>
      <rPr>
        <b/>
        <sz val="10"/>
        <color theme="1"/>
        <rFont val="ＭＳ Ｐゴシック"/>
        <family val="3"/>
        <charset val="128"/>
        <scheme val="minor"/>
      </rPr>
      <t>スポーツ（レクリエーション）
傷害保険</t>
    </r>
    <r>
      <rPr>
        <sz val="10"/>
        <color theme="1"/>
        <rFont val="ＭＳ Ｐゴシック"/>
        <family val="2"/>
        <charset val="128"/>
        <scheme val="minor"/>
      </rPr>
      <t xml:space="preserve">
実数/1日　50円/1人</t>
    </r>
    <rPh sb="18" eb="20">
      <t>ニュウリョク</t>
    </rPh>
    <rPh sb="36" eb="38">
      <t>ショウガイ</t>
    </rPh>
    <rPh sb="38" eb="40">
      <t>ホケン</t>
    </rPh>
    <rPh sb="41" eb="43">
      <t>ジッスウ</t>
    </rPh>
    <rPh sb="45" eb="46">
      <t>ニチ</t>
    </rPh>
    <rPh sb="49" eb="50">
      <t>エン</t>
    </rPh>
    <rPh sb="52" eb="53">
      <t>リ</t>
    </rPh>
    <phoneticPr fontId="1"/>
  </si>
  <si>
    <t>2019年3月まで</t>
    <rPh sb="4" eb="5">
      <t>ネン</t>
    </rPh>
    <rPh sb="6" eb="7">
      <t>ガツ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</si>
</sst>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#,##0_);[Red]\(#,##0\)"/>
    <numFmt numFmtId="177" formatCode="0_ "/>
    <numFmt numFmtId="178" formatCode="00"/>
    <numFmt numFmtId="179" formatCode="yyyy/m/d\(aaa\)"/>
    <numFmt numFmtId="180" formatCode="m/d"/>
  </numFmts>
  <fonts count="1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rgb="FFCDFFFF"/>
      <name val="ＭＳ Ｐゴシック"/>
      <family val="2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b/>
      <sz val="20"/>
      <color rgb="FF6600FF"/>
      <name val="ＭＳ Ｐゴシック"/>
      <family val="3"/>
      <charset val="128"/>
      <scheme val="minor"/>
    </font>
    <font>
      <b/>
      <sz val="22"/>
      <color rgb="FF6600FF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rgb="FF0000FF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color rgb="FF0000FF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9" tint="-0.249977111117893"/>
      <name val="ＭＳ Ｐゴシック"/>
      <family val="2"/>
      <charset val="128"/>
      <scheme val="minor"/>
    </font>
    <font>
      <sz val="11"/>
      <color theme="9" tint="-0.249977111117893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10"/>
      <color rgb="FFFF0000"/>
      <name val="ＭＳ Ｐ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CD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DFFE6"/>
        <bgColor indexed="64"/>
      </patternFill>
    </fill>
    <fill>
      <patternFill patternType="solid">
        <fgColor rgb="FFDEBD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16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/>
      <diagonal/>
    </border>
    <border>
      <left style="dotted">
        <color auto="1"/>
      </left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tted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/>
      <right style="medium">
        <color indexed="64"/>
      </right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/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dotted">
        <color auto="1"/>
      </top>
      <bottom style="medium">
        <color indexed="64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medium">
        <color indexed="64"/>
      </left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/>
      <diagonal/>
    </border>
    <border>
      <left style="dotted">
        <color auto="1"/>
      </left>
      <right/>
      <top style="medium">
        <color indexed="64"/>
      </top>
      <bottom/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dotted">
        <color auto="1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dotted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tted">
        <color auto="1"/>
      </left>
      <right style="thin">
        <color indexed="64"/>
      </right>
      <top style="thin">
        <color auto="1"/>
      </top>
      <bottom/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tted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auto="1"/>
      </right>
      <top style="medium">
        <color indexed="64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 style="medium">
        <color indexed="64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/>
      <right style="dotted">
        <color auto="1"/>
      </right>
      <top style="medium">
        <color indexed="64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 style="medium">
        <color indexed="64"/>
      </top>
      <bottom style="dotted">
        <color auto="1"/>
      </bottom>
      <diagonal/>
    </border>
    <border>
      <left style="medium">
        <color rgb="FFC00000"/>
      </left>
      <right style="medium">
        <color rgb="FFC00000"/>
      </right>
      <top style="dotted">
        <color auto="1"/>
      </top>
      <bottom style="dotted">
        <color auto="1"/>
      </bottom>
      <diagonal/>
    </border>
    <border>
      <left style="medium">
        <color rgb="FFC00000"/>
      </left>
      <right style="medium">
        <color rgb="FFC00000"/>
      </right>
      <top style="dotted">
        <color auto="1"/>
      </top>
      <bottom style="medium">
        <color rgb="FFC00000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/>
      <bottom/>
      <diagonal/>
    </border>
    <border>
      <left style="medium">
        <color indexed="64"/>
      </left>
      <right style="dotted">
        <color auto="1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rgb="FFC00000"/>
      </left>
      <right style="medium">
        <color rgb="FFC00000"/>
      </right>
      <top/>
      <bottom style="dotted">
        <color auto="1"/>
      </bottom>
      <diagonal/>
    </border>
    <border>
      <left style="dotted">
        <color auto="1"/>
      </left>
      <right style="medium">
        <color indexed="64"/>
      </right>
      <top/>
      <bottom style="dotted">
        <color auto="1"/>
      </bottom>
      <diagonal/>
    </border>
    <border>
      <left style="medium">
        <color indexed="64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rgb="FFC00000"/>
      </right>
      <top style="medium">
        <color indexed="64"/>
      </top>
      <bottom/>
      <diagonal/>
    </border>
    <border>
      <left style="dotted">
        <color auto="1"/>
      </left>
      <right style="medium">
        <color rgb="FFC00000"/>
      </right>
      <top/>
      <bottom/>
      <diagonal/>
    </border>
    <border>
      <left style="dotted">
        <color auto="1"/>
      </left>
      <right style="medium">
        <color rgb="FFC00000"/>
      </right>
      <top/>
      <bottom style="medium">
        <color indexed="64"/>
      </bottom>
      <diagonal/>
    </border>
    <border>
      <left style="medium">
        <color rgb="FFC00000"/>
      </left>
      <right style="medium">
        <color rgb="FFC00000"/>
      </right>
      <top style="dotted">
        <color auto="1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/>
      <bottom style="thin">
        <color auto="1"/>
      </bottom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 style="thin">
        <color indexed="64"/>
      </right>
      <top style="thin">
        <color auto="1"/>
      </top>
      <bottom style="dotted">
        <color auto="1"/>
      </bottom>
      <diagonal/>
    </border>
    <border>
      <left style="dotted">
        <color auto="1"/>
      </left>
      <right style="thin">
        <color indexed="64"/>
      </right>
      <top style="dotted">
        <color auto="1"/>
      </top>
      <bottom style="thin">
        <color auto="1"/>
      </bottom>
      <diagonal/>
    </border>
    <border>
      <left style="dotted">
        <color auto="1"/>
      </left>
      <right style="thin">
        <color indexed="64"/>
      </right>
      <top/>
      <bottom/>
      <diagonal/>
    </border>
    <border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/>
    </border>
    <border>
      <left style="thin">
        <color indexed="64"/>
      </left>
      <right style="dotted">
        <color auto="1"/>
      </right>
      <top/>
      <bottom style="dotted">
        <color auto="1"/>
      </bottom>
      <diagonal/>
    </border>
    <border>
      <left style="thin">
        <color indexed="64"/>
      </left>
      <right style="dotted">
        <color auto="1"/>
      </right>
      <top/>
      <bottom style="thin">
        <color indexed="64"/>
      </bottom>
      <diagonal/>
    </border>
    <border>
      <left style="dotted">
        <color auto="1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dotted">
        <color auto="1"/>
      </left>
      <right style="thin">
        <color indexed="64"/>
      </right>
      <top style="thin">
        <color indexed="64"/>
      </top>
      <bottom style="dotted">
        <color auto="1"/>
      </bottom>
      <diagonal style="dotted">
        <color auto="1"/>
      </diagonal>
    </border>
    <border diagonalUp="1">
      <left style="dotted">
        <color auto="1"/>
      </left>
      <right style="thin">
        <color indexed="64"/>
      </right>
      <top style="dotted">
        <color auto="1"/>
      </top>
      <bottom style="dotted">
        <color auto="1"/>
      </bottom>
      <diagonal style="dotted">
        <color auto="1"/>
      </diagonal>
    </border>
    <border diagonalUp="1">
      <left style="dotted">
        <color auto="1"/>
      </left>
      <right style="thin">
        <color indexed="64"/>
      </right>
      <top style="dotted">
        <color auto="1"/>
      </top>
      <bottom style="thin">
        <color indexed="64"/>
      </bottom>
      <diagonal style="dotted">
        <color auto="1"/>
      </diagonal>
    </border>
    <border>
      <left style="medium">
        <color rgb="FFC00000"/>
      </left>
      <right style="dotted">
        <color auto="1"/>
      </right>
      <top style="medium">
        <color indexed="64"/>
      </top>
      <bottom/>
      <diagonal/>
    </border>
    <border>
      <left style="medium">
        <color rgb="FFC00000"/>
      </left>
      <right style="dotted">
        <color auto="1"/>
      </right>
      <top/>
      <bottom/>
      <diagonal/>
    </border>
    <border>
      <left style="medium">
        <color rgb="FFC00000"/>
      </left>
      <right style="dotted">
        <color auto="1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3" fillId="0" borderId="0" applyFont="0" applyFill="0" applyBorder="0" applyAlignment="0" applyProtection="0">
      <alignment vertical="center"/>
    </xf>
  </cellStyleXfs>
  <cellXfs count="352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>
      <alignment vertical="center"/>
    </xf>
    <xf numFmtId="0" fontId="3" fillId="0" borderId="0" xfId="0" applyFont="1" applyFill="1" applyBorder="1" applyAlignment="1">
      <alignment horizontal="right" vertical="center"/>
    </xf>
    <xf numFmtId="0" fontId="0" fillId="0" borderId="0" xfId="0" applyFill="1" applyAlignment="1">
      <alignment horizontal="left" vertical="center"/>
    </xf>
    <xf numFmtId="176" fontId="0" fillId="0" borderId="0" xfId="0" applyNumberFormat="1" applyFill="1" applyAlignment="1">
      <alignment horizontal="left" vertical="center"/>
    </xf>
    <xf numFmtId="0" fontId="0" fillId="0" borderId="13" xfId="0" applyFill="1" applyBorder="1">
      <alignment vertical="center"/>
    </xf>
    <xf numFmtId="176" fontId="0" fillId="0" borderId="14" xfId="0" applyNumberFormat="1" applyFill="1" applyBorder="1" applyAlignment="1">
      <alignment horizontal="center" vertical="center"/>
    </xf>
    <xf numFmtId="0" fontId="0" fillId="0" borderId="1" xfId="0" applyFill="1" applyBorder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21" xfId="0" applyFill="1" applyBorder="1">
      <alignment vertical="center"/>
    </xf>
    <xf numFmtId="0" fontId="0" fillId="0" borderId="22" xfId="0" applyFill="1" applyBorder="1">
      <alignment vertical="center"/>
    </xf>
    <xf numFmtId="0" fontId="0" fillId="0" borderId="18" xfId="0" applyFill="1" applyBorder="1">
      <alignment vertical="center"/>
    </xf>
    <xf numFmtId="176" fontId="0" fillId="0" borderId="0" xfId="0" applyNumberFormat="1" applyFill="1" applyBorder="1">
      <alignment vertical="center"/>
    </xf>
    <xf numFmtId="176" fontId="0" fillId="4" borderId="16" xfId="0" applyNumberFormat="1" applyFill="1" applyBorder="1">
      <alignment vertical="center"/>
    </xf>
    <xf numFmtId="176" fontId="0" fillId="4" borderId="20" xfId="0" applyNumberFormat="1" applyFill="1" applyBorder="1">
      <alignment vertical="center"/>
    </xf>
    <xf numFmtId="176" fontId="4" fillId="4" borderId="26" xfId="0" applyNumberFormat="1" applyFont="1" applyFill="1" applyBorder="1">
      <alignment vertical="center"/>
    </xf>
    <xf numFmtId="0" fontId="0" fillId="0" borderId="12" xfId="0" applyFill="1" applyBorder="1" applyAlignment="1">
      <alignment vertical="center"/>
    </xf>
    <xf numFmtId="0" fontId="4" fillId="0" borderId="13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0" fillId="0" borderId="29" xfId="0" applyFill="1" applyBorder="1">
      <alignment vertical="center"/>
    </xf>
    <xf numFmtId="0" fontId="0" fillId="0" borderId="30" xfId="0" applyFill="1" applyBorder="1">
      <alignment vertical="center"/>
    </xf>
    <xf numFmtId="0" fontId="0" fillId="0" borderId="32" xfId="0" applyFill="1" applyBorder="1" applyAlignment="1">
      <alignment horizontal="center" vertical="center"/>
    </xf>
    <xf numFmtId="176" fontId="0" fillId="4" borderId="33" xfId="0" applyNumberFormat="1" applyFill="1" applyBorder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24" xfId="0" applyFill="1" applyBorder="1">
      <alignment vertical="center"/>
    </xf>
    <xf numFmtId="0" fontId="4" fillId="0" borderId="25" xfId="0" applyFont="1" applyFill="1" applyBorder="1">
      <alignment vertical="center"/>
    </xf>
    <xf numFmtId="0" fontId="0" fillId="0" borderId="25" xfId="0" applyFill="1" applyBorder="1">
      <alignment vertical="center"/>
    </xf>
    <xf numFmtId="176" fontId="0" fillId="0" borderId="26" xfId="0" applyNumberFormat="1" applyFill="1" applyBorder="1" applyAlignment="1">
      <alignment horizontal="center" vertical="center"/>
    </xf>
    <xf numFmtId="176" fontId="0" fillId="0" borderId="14" xfId="0" applyNumberFormat="1" applyFill="1" applyBorder="1">
      <alignment vertical="center"/>
    </xf>
    <xf numFmtId="176" fontId="0" fillId="0" borderId="17" xfId="0" applyNumberFormat="1" applyFill="1" applyBorder="1">
      <alignment vertical="center"/>
    </xf>
    <xf numFmtId="176" fontId="0" fillId="0" borderId="37" xfId="0" applyNumberFormat="1" applyFill="1" applyBorder="1">
      <alignment vertical="center"/>
    </xf>
    <xf numFmtId="0" fontId="0" fillId="0" borderId="0" xfId="0" applyFill="1" applyAlignment="1">
      <alignment vertical="center"/>
    </xf>
    <xf numFmtId="3" fontId="0" fillId="4" borderId="26" xfId="0" applyNumberFormat="1" applyFill="1" applyBorder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76" fontId="0" fillId="0" borderId="1" xfId="0" applyNumberFormat="1" applyBorder="1" applyAlignment="1">
      <alignment horizontal="right" vertical="center"/>
    </xf>
    <xf numFmtId="0" fontId="0" fillId="0" borderId="6" xfId="0" applyBorder="1" applyAlignment="1">
      <alignment horizontal="center" vertical="center"/>
    </xf>
    <xf numFmtId="176" fontId="0" fillId="0" borderId="6" xfId="0" applyNumberFormat="1" applyBorder="1" applyAlignment="1">
      <alignment horizontal="right" vertical="center"/>
    </xf>
    <xf numFmtId="176" fontId="0" fillId="5" borderId="39" xfId="0" applyNumberFormat="1" applyFill="1" applyBorder="1" applyAlignment="1">
      <alignment horizontal="right" vertical="center"/>
    </xf>
    <xf numFmtId="176" fontId="0" fillId="5" borderId="40" xfId="0" applyNumberFormat="1" applyFill="1" applyBorder="1" applyAlignment="1">
      <alignment horizontal="right" vertical="center"/>
    </xf>
    <xf numFmtId="0" fontId="0" fillId="0" borderId="42" xfId="0" applyBorder="1" applyAlignment="1">
      <alignment horizontal="right" vertical="center"/>
    </xf>
    <xf numFmtId="0" fontId="0" fillId="0" borderId="43" xfId="0" applyBorder="1" applyAlignment="1">
      <alignment horizontal="right" vertical="center"/>
    </xf>
    <xf numFmtId="3" fontId="0" fillId="4" borderId="45" xfId="0" applyNumberFormat="1" applyFill="1" applyBorder="1">
      <alignment vertical="center"/>
    </xf>
    <xf numFmtId="3" fontId="0" fillId="4" borderId="46" xfId="0" applyNumberFormat="1" applyFill="1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176" fontId="0" fillId="5" borderId="11" xfId="0" applyNumberFormat="1" applyFill="1" applyBorder="1" applyAlignment="1">
      <alignment horizontal="center" vertical="center"/>
    </xf>
    <xf numFmtId="0" fontId="0" fillId="0" borderId="23" xfId="0" applyBorder="1">
      <alignment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76" fontId="0" fillId="0" borderId="7" xfId="0" applyNumberFormat="1" applyBorder="1" applyAlignment="1">
      <alignment horizontal="right" vertical="center"/>
    </xf>
    <xf numFmtId="176" fontId="0" fillId="0" borderId="8" xfId="0" applyNumberFormat="1" applyFill="1" applyBorder="1" applyAlignment="1">
      <alignment horizontal="right" vertical="center"/>
    </xf>
    <xf numFmtId="3" fontId="0" fillId="0" borderId="50" xfId="0" applyNumberFormat="1" applyFill="1" applyBorder="1">
      <alignment vertical="center"/>
    </xf>
    <xf numFmtId="0" fontId="0" fillId="0" borderId="52" xfId="0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176" fontId="0" fillId="5" borderId="38" xfId="0" applyNumberFormat="1" applyFill="1" applyBorder="1" applyAlignment="1">
      <alignment horizontal="right" vertical="center"/>
    </xf>
    <xf numFmtId="0" fontId="0" fillId="0" borderId="41" xfId="0" applyBorder="1" applyAlignment="1">
      <alignment horizontal="right" vertical="center"/>
    </xf>
    <xf numFmtId="3" fontId="0" fillId="4" borderId="44" xfId="0" applyNumberFormat="1" applyFill="1" applyBorder="1">
      <alignment vertical="center"/>
    </xf>
    <xf numFmtId="176" fontId="6" fillId="0" borderId="0" xfId="0" applyNumberFormat="1" applyFont="1" applyAlignment="1">
      <alignment horizontal="center"/>
    </xf>
    <xf numFmtId="0" fontId="0" fillId="0" borderId="24" xfId="0" applyFill="1" applyBorder="1" applyAlignment="1">
      <alignment horizontal="right" vertical="center"/>
    </xf>
    <xf numFmtId="0" fontId="0" fillId="3" borderId="0" xfId="0" applyFill="1" applyAlignment="1">
      <alignment horizontal="center" vertical="center"/>
    </xf>
    <xf numFmtId="0" fontId="0" fillId="4" borderId="0" xfId="0" applyFill="1" applyAlignment="1">
      <alignment horizontal="center" vertical="center"/>
    </xf>
    <xf numFmtId="176" fontId="0" fillId="0" borderId="53" xfId="0" applyNumberFormat="1" applyBorder="1" applyAlignment="1">
      <alignment horizontal="right" vertical="center"/>
    </xf>
    <xf numFmtId="176" fontId="0" fillId="5" borderId="53" xfId="0" applyNumberFormat="1" applyFill="1" applyBorder="1" applyAlignment="1">
      <alignment horizontal="right" vertical="center"/>
    </xf>
    <xf numFmtId="0" fontId="0" fillId="0" borderId="53" xfId="0" applyBorder="1" applyAlignment="1">
      <alignment horizontal="right" vertical="center"/>
    </xf>
    <xf numFmtId="0" fontId="0" fillId="3" borderId="53" xfId="0" applyNumberFormat="1" applyFill="1" applyBorder="1" applyAlignment="1">
      <alignment horizontal="center" vertical="center"/>
    </xf>
    <xf numFmtId="3" fontId="0" fillId="4" borderId="54" xfId="0" applyNumberFormat="1" applyFill="1" applyBorder="1">
      <alignment vertical="center"/>
    </xf>
    <xf numFmtId="176" fontId="0" fillId="0" borderId="0" xfId="0" applyNumberFormat="1" applyFill="1" applyBorder="1" applyAlignment="1">
      <alignment horizontal="right" vertical="center"/>
    </xf>
    <xf numFmtId="0" fontId="0" fillId="0" borderId="0" xfId="0" applyNumberFormat="1" applyFill="1" applyBorder="1" applyAlignment="1">
      <alignment horizontal="center" vertical="center"/>
    </xf>
    <xf numFmtId="3" fontId="0" fillId="0" borderId="0" xfId="0" applyNumberFormat="1" applyFill="1" applyBorder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3" fontId="0" fillId="0" borderId="0" xfId="0" applyNumberFormat="1" applyFill="1" applyAlignment="1">
      <alignment horizontal="center" vertical="center"/>
    </xf>
    <xf numFmtId="9" fontId="0" fillId="0" borderId="0" xfId="0" applyNumberFormat="1">
      <alignment vertical="center"/>
    </xf>
    <xf numFmtId="0" fontId="0" fillId="0" borderId="57" xfId="0" applyBorder="1">
      <alignment vertical="center"/>
    </xf>
    <xf numFmtId="3" fontId="0" fillId="0" borderId="57" xfId="0" applyNumberFormat="1" applyBorder="1">
      <alignment vertical="center"/>
    </xf>
    <xf numFmtId="0" fontId="0" fillId="0" borderId="57" xfId="0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2" borderId="30" xfId="0" applyFill="1" applyBorder="1" applyProtection="1">
      <alignment vertical="center"/>
      <protection locked="0"/>
    </xf>
    <xf numFmtId="0" fontId="0" fillId="2" borderId="1" xfId="0" applyFill="1" applyBorder="1" applyProtection="1">
      <alignment vertical="center"/>
      <protection locked="0"/>
    </xf>
    <xf numFmtId="0" fontId="0" fillId="2" borderId="18" xfId="0" applyFill="1" applyBorder="1" applyProtection="1">
      <alignment vertical="center"/>
      <protection locked="0"/>
    </xf>
    <xf numFmtId="176" fontId="0" fillId="0" borderId="0" xfId="0" applyNumberForma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12" fillId="0" borderId="0" xfId="0" applyFont="1" applyFill="1" applyAlignment="1"/>
    <xf numFmtId="0" fontId="0" fillId="0" borderId="13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8" fontId="0" fillId="0" borderId="58" xfId="1" applyFont="1" applyFill="1" applyBorder="1">
      <alignment vertical="center"/>
    </xf>
    <xf numFmtId="38" fontId="0" fillId="0" borderId="59" xfId="1" applyFont="1" applyFill="1" applyBorder="1">
      <alignment vertical="center"/>
    </xf>
    <xf numFmtId="38" fontId="0" fillId="0" borderId="60" xfId="1" applyFont="1" applyFill="1" applyBorder="1">
      <alignment vertical="center"/>
    </xf>
    <xf numFmtId="38" fontId="0" fillId="0" borderId="0" xfId="1" applyFont="1" applyFill="1" applyBorder="1">
      <alignment vertical="center"/>
    </xf>
    <xf numFmtId="38" fontId="0" fillId="0" borderId="59" xfId="1" applyFont="1" applyFill="1" applyBorder="1" applyAlignment="1">
      <alignment horizontal="center" vertical="center" wrapText="1"/>
    </xf>
    <xf numFmtId="38" fontId="0" fillId="0" borderId="60" xfId="1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horizontal="center" vertical="center" wrapText="1"/>
    </xf>
    <xf numFmtId="9" fontId="5" fillId="5" borderId="13" xfId="0" applyNumberFormat="1" applyFont="1" applyFill="1" applyBorder="1" applyAlignment="1">
      <alignment horizontal="center" vertical="center"/>
    </xf>
    <xf numFmtId="38" fontId="0" fillId="5" borderId="58" xfId="1" applyFont="1" applyFill="1" applyBorder="1">
      <alignment vertical="center"/>
    </xf>
    <xf numFmtId="38" fontId="0" fillId="5" borderId="59" xfId="1" applyFont="1" applyFill="1" applyBorder="1">
      <alignment vertical="center"/>
    </xf>
    <xf numFmtId="38" fontId="0" fillId="5" borderId="60" xfId="1" applyFont="1" applyFill="1" applyBorder="1">
      <alignment vertical="center"/>
    </xf>
    <xf numFmtId="38" fontId="0" fillId="5" borderId="59" xfId="1" applyFont="1" applyFill="1" applyBorder="1" applyAlignment="1">
      <alignment horizontal="right" vertical="center" wrapText="1"/>
    </xf>
    <xf numFmtId="38" fontId="0" fillId="5" borderId="60" xfId="1" applyFont="1" applyFill="1" applyBorder="1" applyAlignment="1">
      <alignment horizontal="right" vertical="center" wrapText="1"/>
    </xf>
    <xf numFmtId="38" fontId="0" fillId="5" borderId="61" xfId="1" applyFont="1" applyFill="1" applyBorder="1" applyAlignment="1">
      <alignment horizontal="right" vertical="center"/>
    </xf>
    <xf numFmtId="38" fontId="5" fillId="5" borderId="60" xfId="1" applyFont="1" applyFill="1" applyBorder="1" applyAlignment="1">
      <alignment horizontal="right" vertical="center"/>
    </xf>
    <xf numFmtId="0" fontId="10" fillId="0" borderId="0" xfId="0" applyFont="1" applyFill="1" applyAlignment="1"/>
    <xf numFmtId="0" fontId="0" fillId="2" borderId="15" xfId="0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3" borderId="12" xfId="0" applyFill="1" applyBorder="1" applyAlignment="1">
      <alignment vertical="center"/>
    </xf>
    <xf numFmtId="0" fontId="0" fillId="3" borderId="13" xfId="0" applyFill="1" applyBorder="1" applyAlignment="1">
      <alignment vertical="center"/>
    </xf>
    <xf numFmtId="0" fontId="0" fillId="4" borderId="35" xfId="0" applyFill="1" applyBorder="1" applyAlignment="1">
      <alignment vertical="center"/>
    </xf>
    <xf numFmtId="0" fontId="0" fillId="4" borderId="36" xfId="0" applyFill="1" applyBorder="1" applyAlignment="1">
      <alignment vertical="center"/>
    </xf>
    <xf numFmtId="0" fontId="0" fillId="6" borderId="15" xfId="0" applyFill="1" applyBorder="1" applyAlignment="1">
      <alignment vertical="center"/>
    </xf>
    <xf numFmtId="0" fontId="0" fillId="6" borderId="0" xfId="0" applyFill="1" applyBorder="1" applyAlignment="1">
      <alignment vertical="center"/>
    </xf>
    <xf numFmtId="0" fontId="0" fillId="0" borderId="65" xfId="0" applyFill="1" applyBorder="1" applyAlignment="1">
      <alignment horizontal="center" vertical="center"/>
    </xf>
    <xf numFmtId="0" fontId="0" fillId="3" borderId="66" xfId="0" applyFill="1" applyBorder="1" applyAlignment="1" applyProtection="1">
      <alignment horizontal="center" vertical="center"/>
      <protection locked="0"/>
    </xf>
    <xf numFmtId="0" fontId="0" fillId="3" borderId="67" xfId="0" applyFill="1" applyBorder="1" applyAlignment="1" applyProtection="1">
      <alignment horizontal="center" vertical="center"/>
      <protection locked="0"/>
    </xf>
    <xf numFmtId="0" fontId="0" fillId="3" borderId="68" xfId="0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70" xfId="0" applyFill="1" applyBorder="1">
      <alignment vertical="center"/>
    </xf>
    <xf numFmtId="0" fontId="0" fillId="0" borderId="63" xfId="0" applyFill="1" applyBorder="1">
      <alignment vertical="center"/>
    </xf>
    <xf numFmtId="178" fontId="0" fillId="0" borderId="0" xfId="0" applyNumberFormat="1" applyAlignment="1">
      <alignment horizontal="center" vertical="center"/>
    </xf>
    <xf numFmtId="176" fontId="4" fillId="4" borderId="0" xfId="0" applyNumberFormat="1" applyFont="1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Fill="1" applyAlignment="1">
      <alignment vertical="top" wrapText="1"/>
    </xf>
    <xf numFmtId="177" fontId="8" fillId="0" borderId="0" xfId="0" applyNumberFormat="1" applyFont="1" applyAlignment="1" applyProtection="1">
      <alignment vertical="center"/>
      <protection locked="0"/>
    </xf>
    <xf numFmtId="0" fontId="0" fillId="0" borderId="31" xfId="0" applyFill="1" applyBorder="1" applyAlignment="1">
      <alignment vertical="center"/>
    </xf>
    <xf numFmtId="0" fontId="0" fillId="0" borderId="7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38" fontId="0" fillId="0" borderId="61" xfId="1" applyFont="1" applyFill="1" applyBorder="1" applyAlignment="1">
      <alignment horizontal="center" vertical="center" wrapText="1"/>
    </xf>
    <xf numFmtId="38" fontId="0" fillId="5" borderId="61" xfId="1" applyFont="1" applyFill="1" applyBorder="1" applyAlignment="1">
      <alignment horizontal="right" vertical="center" wrapText="1"/>
    </xf>
    <xf numFmtId="0" fontId="0" fillId="2" borderId="70" xfId="0" applyFill="1" applyBorder="1" applyProtection="1">
      <alignment vertical="center"/>
      <protection locked="0"/>
    </xf>
    <xf numFmtId="0" fontId="0" fillId="3" borderId="77" xfId="0" applyFill="1" applyBorder="1" applyAlignment="1" applyProtection="1">
      <alignment horizontal="center" vertical="center"/>
      <protection locked="0"/>
    </xf>
    <xf numFmtId="176" fontId="0" fillId="4" borderId="78" xfId="0" applyNumberFormat="1" applyFill="1" applyBorder="1">
      <alignment vertical="center"/>
    </xf>
    <xf numFmtId="0" fontId="0" fillId="0" borderId="79" xfId="0" applyFill="1" applyBorder="1">
      <alignment vertical="center"/>
    </xf>
    <xf numFmtId="9" fontId="5" fillId="5" borderId="25" xfId="0" applyNumberFormat="1" applyFont="1" applyFill="1" applyBorder="1" applyAlignment="1">
      <alignment horizontal="center" vertical="center"/>
    </xf>
    <xf numFmtId="0" fontId="0" fillId="0" borderId="73" xfId="0" applyFill="1" applyBorder="1" applyAlignment="1">
      <alignment horizontal="center" vertical="center"/>
    </xf>
    <xf numFmtId="0" fontId="0" fillId="0" borderId="80" xfId="0" applyFill="1" applyBorder="1" applyAlignment="1">
      <alignment horizontal="center" vertical="center"/>
    </xf>
    <xf numFmtId="176" fontId="0" fillId="0" borderId="81" xfId="0" applyNumberFormat="1" applyFill="1" applyBorder="1" applyAlignment="1">
      <alignment horizontal="center" vertical="center"/>
    </xf>
    <xf numFmtId="0" fontId="0" fillId="0" borderId="75" xfId="0" applyFill="1" applyBorder="1">
      <alignment vertical="center"/>
    </xf>
    <xf numFmtId="0" fontId="0" fillId="0" borderId="73" xfId="0" applyFill="1" applyBorder="1">
      <alignment vertical="center"/>
    </xf>
    <xf numFmtId="0" fontId="0" fillId="0" borderId="28" xfId="0" applyFill="1" applyBorder="1">
      <alignment vertical="center"/>
    </xf>
    <xf numFmtId="38" fontId="0" fillId="0" borderId="61" xfId="1" applyFont="1" applyFill="1" applyBorder="1">
      <alignment vertical="center"/>
    </xf>
    <xf numFmtId="38" fontId="0" fillId="5" borderId="61" xfId="1" applyFont="1" applyFill="1" applyBorder="1">
      <alignment vertical="center"/>
    </xf>
    <xf numFmtId="0" fontId="0" fillId="0" borderId="70" xfId="0" applyFill="1" applyBorder="1" applyAlignment="1">
      <alignment horizontal="center" vertical="center"/>
    </xf>
    <xf numFmtId="176" fontId="4" fillId="4" borderId="13" xfId="0" applyNumberFormat="1" applyFont="1" applyFill="1" applyBorder="1" applyAlignment="1">
      <alignment horizontal="right" vertical="center"/>
    </xf>
    <xf numFmtId="0" fontId="0" fillId="0" borderId="82" xfId="0" applyFill="1" applyBorder="1" applyAlignment="1">
      <alignment horizontal="center" vertical="center"/>
    </xf>
    <xf numFmtId="0" fontId="0" fillId="0" borderId="83" xfId="0" applyFill="1" applyBorder="1" applyAlignment="1">
      <alignment horizontal="center" vertical="center"/>
    </xf>
    <xf numFmtId="0" fontId="0" fillId="0" borderId="28" xfId="0" applyFill="1" applyBorder="1" applyAlignment="1">
      <alignment vertical="center"/>
    </xf>
    <xf numFmtId="38" fontId="13" fillId="0" borderId="61" xfId="1" applyFont="1" applyFill="1" applyBorder="1" applyAlignment="1">
      <alignment horizontal="right" vertical="center"/>
    </xf>
    <xf numFmtId="38" fontId="0" fillId="0" borderId="0" xfId="1" applyFont="1">
      <alignment vertical="center"/>
    </xf>
    <xf numFmtId="38" fontId="0" fillId="0" borderId="0" xfId="1" applyFont="1" applyAlignment="1">
      <alignment horizontal="center" vertical="center"/>
    </xf>
    <xf numFmtId="38" fontId="13" fillId="0" borderId="30" xfId="1" applyFont="1" applyFill="1" applyBorder="1" applyAlignment="1">
      <alignment horizontal="right" vertical="center"/>
    </xf>
    <xf numFmtId="38" fontId="0" fillId="5" borderId="58" xfId="1" applyFont="1" applyFill="1" applyBorder="1" applyAlignment="1">
      <alignment horizontal="right" vertical="center"/>
    </xf>
    <xf numFmtId="0" fontId="0" fillId="0" borderId="22" xfId="0" applyFont="1" applyFill="1" applyBorder="1" applyAlignment="1">
      <alignment vertical="center"/>
    </xf>
    <xf numFmtId="38" fontId="13" fillId="0" borderId="60" xfId="1" applyFont="1" applyFill="1" applyBorder="1" applyAlignment="1">
      <alignment horizontal="right" vertical="center"/>
    </xf>
    <xf numFmtId="0" fontId="0" fillId="0" borderId="84" xfId="0" applyFill="1" applyBorder="1" applyAlignment="1">
      <alignment horizontal="center" vertical="center"/>
    </xf>
    <xf numFmtId="0" fontId="0" fillId="3" borderId="85" xfId="0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vertical="center"/>
    </xf>
    <xf numFmtId="0" fontId="4" fillId="6" borderId="30" xfId="0" applyFont="1" applyFill="1" applyBorder="1" applyAlignment="1" applyProtection="1">
      <alignment horizontal="center" vertical="center"/>
      <protection locked="0"/>
    </xf>
    <xf numFmtId="0" fontId="4" fillId="6" borderId="1" xfId="0" applyFont="1" applyFill="1" applyBorder="1" applyAlignment="1" applyProtection="1">
      <alignment horizontal="center" vertical="center"/>
      <protection locked="0"/>
    </xf>
    <xf numFmtId="0" fontId="4" fillId="6" borderId="18" xfId="0" applyFont="1" applyFill="1" applyBorder="1" applyAlignment="1" applyProtection="1">
      <alignment horizontal="center" vertical="center"/>
      <protection locked="0"/>
    </xf>
    <xf numFmtId="0" fontId="4" fillId="6" borderId="70" xfId="0" applyFont="1" applyFill="1" applyBorder="1" applyAlignment="1" applyProtection="1">
      <alignment horizontal="center" vertical="center" wrapText="1"/>
      <protection locked="0"/>
    </xf>
    <xf numFmtId="0" fontId="4" fillId="6" borderId="1" xfId="0" applyFont="1" applyFill="1" applyBorder="1" applyAlignment="1" applyProtection="1">
      <alignment horizontal="center" vertical="center" wrapText="1"/>
      <protection locked="0"/>
    </xf>
    <xf numFmtId="0" fontId="4" fillId="6" borderId="18" xfId="0" applyFont="1" applyFill="1" applyBorder="1" applyAlignment="1" applyProtection="1">
      <alignment horizontal="center" vertical="center" wrapText="1"/>
      <protection locked="0"/>
    </xf>
    <xf numFmtId="0" fontId="4" fillId="6" borderId="70" xfId="0" applyFont="1" applyFill="1" applyBorder="1" applyAlignment="1" applyProtection="1">
      <alignment horizontal="center" vertical="center"/>
      <protection locked="0"/>
    </xf>
    <xf numFmtId="0" fontId="16" fillId="6" borderId="18" xfId="0" applyFont="1" applyFill="1" applyBorder="1" applyAlignment="1" applyProtection="1">
      <alignment horizontal="left" vertical="center"/>
      <protection locked="0"/>
    </xf>
    <xf numFmtId="178" fontId="0" fillId="2" borderId="30" xfId="0" applyNumberFormat="1" applyFill="1" applyBorder="1" applyProtection="1">
      <alignment vertical="center"/>
      <protection locked="0"/>
    </xf>
    <xf numFmtId="178" fontId="0" fillId="2" borderId="1" xfId="0" applyNumberFormat="1" applyFill="1" applyBorder="1" applyProtection="1">
      <alignment vertical="center"/>
      <protection locked="0"/>
    </xf>
    <xf numFmtId="178" fontId="0" fillId="2" borderId="18" xfId="0" applyNumberFormat="1" applyFill="1" applyBorder="1" applyProtection="1">
      <alignment vertical="center"/>
      <protection locked="0"/>
    </xf>
    <xf numFmtId="178" fontId="0" fillId="2" borderId="70" xfId="0" applyNumberFormat="1" applyFill="1" applyBorder="1" applyProtection="1">
      <alignment vertical="center"/>
      <protection locked="0"/>
    </xf>
    <xf numFmtId="0" fontId="0" fillId="0" borderId="87" xfId="0" applyBorder="1" applyAlignment="1">
      <alignment horizontal="center" vertical="center"/>
    </xf>
    <xf numFmtId="176" fontId="0" fillId="0" borderId="87" xfId="0" applyNumberFormat="1" applyBorder="1" applyAlignment="1">
      <alignment horizontal="right" vertical="center"/>
    </xf>
    <xf numFmtId="176" fontId="0" fillId="5" borderId="88" xfId="0" applyNumberFormat="1" applyFill="1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3" fontId="0" fillId="4" borderId="76" xfId="0" applyNumberFormat="1" applyFill="1" applyBorder="1">
      <alignment vertical="center"/>
    </xf>
    <xf numFmtId="176" fontId="0" fillId="0" borderId="2" xfId="0" applyNumberFormat="1" applyBorder="1" applyAlignment="1">
      <alignment horizontal="right" vertical="center"/>
    </xf>
    <xf numFmtId="176" fontId="0" fillId="0" borderId="89" xfId="0" applyNumberFormat="1" applyBorder="1" applyAlignment="1">
      <alignment horizontal="right" vertical="center"/>
    </xf>
    <xf numFmtId="176" fontId="0" fillId="0" borderId="5" xfId="0" applyNumberFormat="1" applyBorder="1" applyAlignment="1">
      <alignment horizontal="right" vertical="center"/>
    </xf>
    <xf numFmtId="176" fontId="0" fillId="0" borderId="90" xfId="0" applyNumberFormat="1" applyBorder="1" applyAlignment="1">
      <alignment horizontal="right" vertical="center"/>
    </xf>
    <xf numFmtId="176" fontId="0" fillId="0" borderId="49" xfId="0" applyNumberFormat="1" applyBorder="1" applyAlignment="1">
      <alignment horizontal="right" vertical="center"/>
    </xf>
    <xf numFmtId="176" fontId="0" fillId="0" borderId="91" xfId="0" applyNumberFormat="1" applyBorder="1" applyAlignment="1">
      <alignment horizontal="right" vertical="center"/>
    </xf>
    <xf numFmtId="176" fontId="0" fillId="0" borderId="47" xfId="0" applyNumberFormat="1" applyBorder="1" applyAlignment="1">
      <alignment horizontal="right" vertical="center"/>
    </xf>
    <xf numFmtId="176" fontId="0" fillId="0" borderId="4" xfId="0" applyNumberFormat="1" applyBorder="1" applyAlignment="1">
      <alignment horizontal="right" vertical="center"/>
    </xf>
    <xf numFmtId="176" fontId="0" fillId="0" borderId="92" xfId="0" applyNumberFormat="1" applyBorder="1" applyAlignment="1">
      <alignment horizontal="right" vertical="center"/>
    </xf>
    <xf numFmtId="176" fontId="0" fillId="0" borderId="93" xfId="0" applyNumberFormat="1" applyBorder="1" applyAlignment="1">
      <alignment horizontal="right" vertical="center"/>
    </xf>
    <xf numFmtId="176" fontId="0" fillId="0" borderId="94" xfId="0" applyNumberFormat="1" applyBorder="1" applyAlignment="1">
      <alignment horizontal="right" vertical="center"/>
    </xf>
    <xf numFmtId="176" fontId="0" fillId="0" borderId="95" xfId="0" applyNumberFormat="1" applyBorder="1" applyAlignment="1">
      <alignment horizontal="right" vertical="center"/>
    </xf>
    <xf numFmtId="0" fontId="0" fillId="3" borderId="2" xfId="0" applyNumberFormat="1" applyFill="1" applyBorder="1" applyAlignment="1">
      <alignment horizontal="center" vertical="center"/>
    </xf>
    <xf numFmtId="0" fontId="0" fillId="3" borderId="89" xfId="0" applyNumberFormat="1" applyFill="1" applyBorder="1" applyAlignment="1">
      <alignment horizontal="center" vertical="center"/>
    </xf>
    <xf numFmtId="0" fontId="0" fillId="3" borderId="5" xfId="0" applyNumberFormat="1" applyFill="1" applyBorder="1" applyAlignment="1">
      <alignment horizontal="center" vertical="center"/>
    </xf>
    <xf numFmtId="0" fontId="0" fillId="3" borderId="90" xfId="0" applyNumberFormat="1" applyFill="1" applyBorder="1" applyAlignment="1">
      <alignment horizontal="center" vertical="center"/>
    </xf>
    <xf numFmtId="0" fontId="0" fillId="0" borderId="49" xfId="0" applyNumberFormat="1" applyFill="1" applyBorder="1" applyAlignment="1">
      <alignment horizontal="center" vertical="center"/>
    </xf>
    <xf numFmtId="0" fontId="0" fillId="0" borderId="91" xfId="0" applyNumberFormat="1" applyFill="1" applyBorder="1" applyAlignment="1">
      <alignment horizontal="center" vertical="center"/>
    </xf>
    <xf numFmtId="0" fontId="2" fillId="0" borderId="97" xfId="0" applyNumberFormat="1" applyFont="1" applyFill="1" applyBorder="1" applyAlignment="1">
      <alignment horizontal="center" vertical="center"/>
    </xf>
    <xf numFmtId="0" fontId="0" fillId="3" borderId="4" xfId="0" applyNumberFormat="1" applyFill="1" applyBorder="1" applyAlignment="1">
      <alignment horizontal="center" vertical="center"/>
    </xf>
    <xf numFmtId="0" fontId="2" fillId="0" borderId="98" xfId="0" applyNumberFormat="1" applyFont="1" applyFill="1" applyBorder="1" applyAlignment="1">
      <alignment horizontal="center" vertical="center"/>
    </xf>
    <xf numFmtId="0" fontId="0" fillId="3" borderId="94" xfId="0" applyNumberFormat="1" applyFill="1" applyBorder="1" applyAlignment="1">
      <alignment horizontal="center" vertical="center"/>
    </xf>
    <xf numFmtId="0" fontId="2" fillId="0" borderId="99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/>
    </xf>
    <xf numFmtId="0" fontId="16" fillId="6" borderId="30" xfId="0" applyFont="1" applyFill="1" applyBorder="1" applyAlignment="1" applyProtection="1">
      <alignment horizontal="left" vertical="center"/>
      <protection locked="0"/>
    </xf>
    <xf numFmtId="0" fontId="16" fillId="6" borderId="1" xfId="0" applyFont="1" applyFill="1" applyBorder="1" applyAlignment="1" applyProtection="1">
      <alignment horizontal="left" vertical="center"/>
      <protection locked="0"/>
    </xf>
    <xf numFmtId="0" fontId="0" fillId="0" borderId="0" xfId="0" applyAlignment="1">
      <alignment horizontal="center" vertical="center"/>
    </xf>
    <xf numFmtId="0" fontId="11" fillId="0" borderId="0" xfId="0" applyFont="1" applyFill="1" applyBorder="1" applyAlignment="1" applyProtection="1">
      <alignment vertical="top" wrapText="1"/>
      <protection locked="0"/>
    </xf>
    <xf numFmtId="0" fontId="5" fillId="0" borderId="15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5" fillId="0" borderId="0" xfId="0" applyFont="1" applyFill="1" applyBorder="1" applyAlignment="1"/>
    <xf numFmtId="176" fontId="9" fillId="4" borderId="104" xfId="0" applyNumberFormat="1" applyFont="1" applyFill="1" applyBorder="1" applyAlignment="1">
      <alignment horizontal="right" vertical="center"/>
    </xf>
    <xf numFmtId="176" fontId="9" fillId="4" borderId="103" xfId="0" applyNumberFormat="1" applyFont="1" applyFill="1" applyBorder="1" applyAlignment="1">
      <alignment horizontal="right" vertical="center"/>
    </xf>
    <xf numFmtId="176" fontId="9" fillId="4" borderId="105" xfId="0" applyNumberFormat="1" applyFont="1" applyFill="1" applyBorder="1" applyAlignment="1">
      <alignment horizontal="right" vertical="center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06" xfId="0" applyFill="1" applyBorder="1" applyAlignment="1" applyProtection="1">
      <alignment horizontal="center" vertical="center"/>
      <protection locked="0"/>
    </xf>
    <xf numFmtId="0" fontId="0" fillId="3" borderId="37" xfId="0" applyFill="1" applyBorder="1" applyAlignment="1" applyProtection="1">
      <alignment horizontal="center" vertical="center"/>
      <protection locked="0"/>
    </xf>
    <xf numFmtId="0" fontId="0" fillId="0" borderId="107" xfId="0" applyFill="1" applyBorder="1" applyAlignment="1">
      <alignment horizontal="center" vertical="center"/>
    </xf>
    <xf numFmtId="0" fontId="17" fillId="0" borderId="79" xfId="0" applyFont="1" applyFill="1" applyBorder="1" applyAlignment="1">
      <alignment horizontal="center" vertical="center"/>
    </xf>
    <xf numFmtId="0" fontId="11" fillId="0" borderId="12" xfId="0" applyFont="1" applyFill="1" applyBorder="1" applyAlignment="1" applyProtection="1">
      <alignment horizontal="left" vertical="top" wrapText="1"/>
      <protection locked="0"/>
    </xf>
    <xf numFmtId="0" fontId="11" fillId="0" borderId="13" xfId="0" applyFont="1" applyFill="1" applyBorder="1" applyAlignment="1" applyProtection="1">
      <alignment horizontal="left" vertical="top" wrapText="1"/>
      <protection locked="0"/>
    </xf>
    <xf numFmtId="0" fontId="11" fillId="0" borderId="14" xfId="0" applyFont="1" applyFill="1" applyBorder="1" applyAlignment="1" applyProtection="1">
      <alignment horizontal="left" vertical="top" wrapText="1"/>
      <protection locked="0"/>
    </xf>
    <xf numFmtId="0" fontId="11" fillId="0" borderId="15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Fill="1" applyBorder="1" applyAlignment="1" applyProtection="1">
      <alignment horizontal="left" vertical="top" wrapText="1"/>
      <protection locked="0"/>
    </xf>
    <xf numFmtId="0" fontId="11" fillId="0" borderId="17" xfId="0" applyFont="1" applyFill="1" applyBorder="1" applyAlignment="1" applyProtection="1">
      <alignment horizontal="left" vertical="top" wrapText="1"/>
      <protection locked="0"/>
    </xf>
    <xf numFmtId="0" fontId="11" fillId="0" borderId="35" xfId="0" applyFont="1" applyFill="1" applyBorder="1" applyAlignment="1" applyProtection="1">
      <alignment horizontal="left" vertical="top" wrapText="1"/>
      <protection locked="0"/>
    </xf>
    <xf numFmtId="0" fontId="11" fillId="0" borderId="36" xfId="0" applyFont="1" applyFill="1" applyBorder="1" applyAlignment="1" applyProtection="1">
      <alignment horizontal="left" vertical="top" wrapText="1"/>
      <protection locked="0"/>
    </xf>
    <xf numFmtId="0" fontId="11" fillId="0" borderId="37" xfId="0" applyFont="1" applyFill="1" applyBorder="1" applyAlignment="1" applyProtection="1">
      <alignment horizontal="left" vertical="top" wrapText="1"/>
      <protection locked="0"/>
    </xf>
    <xf numFmtId="0" fontId="0" fillId="0" borderId="7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14" fillId="0" borderId="13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0" fillId="0" borderId="7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3" borderId="8" xfId="0" applyFill="1" applyBorder="1" applyAlignment="1" applyProtection="1">
      <alignment horizontal="center" vertical="center"/>
      <protection locked="0"/>
    </xf>
    <xf numFmtId="0" fontId="0" fillId="3" borderId="0" xfId="0" applyFill="1" applyBorder="1" applyAlignment="1" applyProtection="1">
      <alignment horizontal="center" vertical="center"/>
      <protection locked="0"/>
    </xf>
    <xf numFmtId="0" fontId="0" fillId="3" borderId="63" xfId="0" applyFill="1" applyBorder="1" applyAlignment="1" applyProtection="1">
      <alignment horizontal="center" vertical="center"/>
      <protection locked="0"/>
    </xf>
    <xf numFmtId="179" fontId="0" fillId="3" borderId="8" xfId="0" applyNumberFormat="1" applyFill="1" applyBorder="1" applyAlignment="1" applyProtection="1">
      <alignment horizontal="center" vertical="center"/>
      <protection locked="0"/>
    </xf>
    <xf numFmtId="179" fontId="0" fillId="3" borderId="0" xfId="0" applyNumberFormat="1" applyFill="1" applyBorder="1" applyAlignment="1" applyProtection="1">
      <alignment horizontal="center" vertical="center"/>
      <protection locked="0"/>
    </xf>
    <xf numFmtId="179" fontId="0" fillId="3" borderId="63" xfId="0" applyNumberFormat="1" applyFill="1" applyBorder="1" applyAlignment="1" applyProtection="1">
      <alignment horizontal="center" vertical="center"/>
      <protection locked="0"/>
    </xf>
    <xf numFmtId="0" fontId="0" fillId="3" borderId="34" xfId="0" applyFill="1" applyBorder="1" applyAlignment="1" applyProtection="1">
      <alignment horizontal="center" vertical="center"/>
      <protection locked="0"/>
    </xf>
    <xf numFmtId="0" fontId="0" fillId="3" borderId="36" xfId="0" applyFill="1" applyBorder="1" applyAlignment="1" applyProtection="1">
      <alignment horizontal="center" vertical="center"/>
      <protection locked="0"/>
    </xf>
    <xf numFmtId="0" fontId="0" fillId="3" borderId="64" xfId="0" applyFill="1" applyBorder="1" applyAlignment="1" applyProtection="1">
      <alignment horizontal="center" vertical="center"/>
      <protection locked="0"/>
    </xf>
    <xf numFmtId="179" fontId="0" fillId="3" borderId="34" xfId="0" applyNumberFormat="1" applyFill="1" applyBorder="1" applyAlignment="1" applyProtection="1">
      <alignment horizontal="center" vertical="center"/>
      <protection locked="0"/>
    </xf>
    <xf numFmtId="179" fontId="0" fillId="3" borderId="36" xfId="0" applyNumberFormat="1" applyFill="1" applyBorder="1" applyAlignment="1" applyProtection="1">
      <alignment horizontal="center" vertical="center"/>
      <protection locked="0"/>
    </xf>
    <xf numFmtId="179" fontId="0" fillId="3" borderId="64" xfId="0" applyNumberFormat="1" applyFill="1" applyBorder="1" applyAlignment="1" applyProtection="1">
      <alignment horizontal="center" vertical="center"/>
      <protection locked="0"/>
    </xf>
    <xf numFmtId="179" fontId="0" fillId="3" borderId="39" xfId="0" applyNumberFormat="1" applyFill="1" applyBorder="1" applyAlignment="1" applyProtection="1">
      <alignment horizontal="center" vertical="center"/>
      <protection locked="0"/>
    </xf>
    <xf numFmtId="179" fontId="0" fillId="3" borderId="42" xfId="0" applyNumberFormat="1" applyFill="1" applyBorder="1" applyAlignment="1" applyProtection="1">
      <alignment horizontal="center" vertical="center"/>
      <protection locked="0"/>
    </xf>
    <xf numFmtId="179" fontId="0" fillId="3" borderId="59" xfId="0" applyNumberFormat="1" applyFill="1" applyBorder="1" applyAlignment="1" applyProtection="1">
      <alignment horizontal="center" vertical="center"/>
      <protection locked="0"/>
    </xf>
    <xf numFmtId="0" fontId="0" fillId="3" borderId="39" xfId="0" applyFill="1" applyBorder="1" applyAlignment="1" applyProtection="1">
      <alignment horizontal="center" vertical="center"/>
      <protection locked="0"/>
    </xf>
    <xf numFmtId="0" fontId="0" fillId="3" borderId="42" xfId="0" applyFill="1" applyBorder="1" applyAlignment="1" applyProtection="1">
      <alignment horizontal="center" vertical="center"/>
      <protection locked="0"/>
    </xf>
    <xf numFmtId="0" fontId="0" fillId="3" borderId="59" xfId="0" applyFill="1" applyBorder="1" applyAlignment="1" applyProtection="1">
      <alignment horizontal="center" vertical="center"/>
      <protection locked="0"/>
    </xf>
    <xf numFmtId="0" fontId="0" fillId="3" borderId="32" xfId="0" applyFill="1" applyBorder="1" applyAlignment="1" applyProtection="1">
      <alignment horizontal="center" vertical="center"/>
      <protection locked="0"/>
    </xf>
    <xf numFmtId="0" fontId="0" fillId="3" borderId="13" xfId="0" applyFill="1" applyBorder="1" applyAlignment="1" applyProtection="1">
      <alignment horizontal="center" vertical="center"/>
      <protection locked="0"/>
    </xf>
    <xf numFmtId="0" fontId="0" fillId="3" borderId="62" xfId="0" applyFill="1" applyBorder="1" applyAlignment="1" applyProtection="1">
      <alignment horizontal="center" vertical="center"/>
      <protection locked="0"/>
    </xf>
    <xf numFmtId="0" fontId="0" fillId="0" borderId="71" xfId="0" applyFont="1" applyFill="1" applyBorder="1" applyAlignment="1">
      <alignment horizontal="center" vertical="center" wrapText="1"/>
    </xf>
    <xf numFmtId="0" fontId="0" fillId="0" borderId="72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0" fillId="3" borderId="27" xfId="0" applyFill="1" applyBorder="1" applyAlignment="1" applyProtection="1">
      <alignment horizontal="center" vertical="center" wrapText="1"/>
      <protection locked="0"/>
    </xf>
    <xf numFmtId="0" fontId="0" fillId="0" borderId="100" xfId="0" applyFill="1" applyBorder="1" applyAlignment="1">
      <alignment horizontal="center" vertical="center"/>
    </xf>
    <xf numFmtId="0" fontId="0" fillId="0" borderId="101" xfId="0" applyFill="1" applyBorder="1" applyAlignment="1">
      <alignment horizontal="center" vertical="center"/>
    </xf>
    <xf numFmtId="0" fontId="0" fillId="0" borderId="102" xfId="0" applyFill="1" applyBorder="1" applyAlignment="1">
      <alignment horizontal="center" vertical="center"/>
    </xf>
    <xf numFmtId="0" fontId="0" fillId="2" borderId="9" xfId="0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3" fillId="3" borderId="0" xfId="0" applyFont="1" applyFill="1" applyAlignment="1" applyProtection="1">
      <alignment horizontal="left" vertical="center"/>
      <protection locked="0"/>
    </xf>
    <xf numFmtId="0" fontId="0" fillId="3" borderId="9" xfId="0" applyFill="1" applyBorder="1" applyAlignment="1" applyProtection="1">
      <alignment horizontal="left" vertical="center"/>
      <protection locked="0"/>
    </xf>
    <xf numFmtId="0" fontId="0" fillId="3" borderId="27" xfId="0" applyFill="1" applyBorder="1" applyAlignment="1" applyProtection="1">
      <alignment horizontal="center" vertical="center"/>
      <protection locked="0"/>
    </xf>
    <xf numFmtId="179" fontId="0" fillId="3" borderId="32" xfId="0" applyNumberFormat="1" applyFill="1" applyBorder="1" applyAlignment="1" applyProtection="1">
      <alignment horizontal="center" vertical="center"/>
      <protection locked="0"/>
    </xf>
    <xf numFmtId="179" fontId="0" fillId="3" borderId="13" xfId="0" applyNumberFormat="1" applyFill="1" applyBorder="1" applyAlignment="1" applyProtection="1">
      <alignment horizontal="center" vertical="center"/>
      <protection locked="0"/>
    </xf>
    <xf numFmtId="179" fontId="0" fillId="3" borderId="62" xfId="0" applyNumberFormat="1" applyFill="1" applyBorder="1" applyAlignment="1" applyProtection="1">
      <alignment horizontal="center" vertical="center"/>
      <protection locked="0"/>
    </xf>
    <xf numFmtId="0" fontId="0" fillId="0" borderId="24" xfId="0" applyFill="1" applyBorder="1" applyAlignment="1">
      <alignment horizontal="right" vertical="center"/>
    </xf>
    <xf numFmtId="0" fontId="0" fillId="0" borderId="25" xfId="0" applyFill="1" applyBorder="1" applyAlignment="1">
      <alignment horizontal="right" vertical="center"/>
    </xf>
    <xf numFmtId="0" fontId="0" fillId="0" borderId="61" xfId="0" applyFill="1" applyBorder="1" applyAlignment="1">
      <alignment horizontal="center" vertical="center"/>
    </xf>
    <xf numFmtId="0" fontId="0" fillId="0" borderId="59" xfId="0" applyFill="1" applyBorder="1" applyAlignment="1">
      <alignment horizontal="center" vertical="center"/>
    </xf>
    <xf numFmtId="0" fontId="0" fillId="0" borderId="60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63" xfId="0" applyFill="1" applyBorder="1" applyAlignment="1">
      <alignment horizontal="center" vertical="center"/>
    </xf>
    <xf numFmtId="0" fontId="0" fillId="0" borderId="64" xfId="0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5" fillId="7" borderId="0" xfId="0" applyFont="1" applyFill="1" applyBorder="1" applyAlignment="1">
      <alignment horizontal="center" vertical="center" wrapText="1"/>
    </xf>
    <xf numFmtId="0" fontId="5" fillId="7" borderId="17" xfId="0" applyFont="1" applyFill="1" applyBorder="1" applyAlignment="1">
      <alignment horizontal="center" vertical="center" wrapText="1"/>
    </xf>
    <xf numFmtId="180" fontId="5" fillId="0" borderId="108" xfId="0" applyNumberFormat="1" applyFont="1" applyBorder="1" applyAlignment="1" applyProtection="1">
      <alignment horizontal="center" vertical="center" wrapText="1"/>
      <protection locked="0"/>
    </xf>
    <xf numFmtId="180" fontId="5" fillId="0" borderId="109" xfId="0" applyNumberFormat="1" applyFont="1" applyBorder="1" applyAlignment="1" applyProtection="1">
      <alignment horizontal="center" vertical="center" wrapText="1"/>
      <protection locked="0"/>
    </xf>
    <xf numFmtId="180" fontId="5" fillId="0" borderId="110" xfId="0" applyNumberFormat="1" applyFont="1" applyBorder="1" applyAlignment="1" applyProtection="1">
      <alignment horizontal="center" vertical="center" wrapText="1"/>
      <protection locked="0"/>
    </xf>
    <xf numFmtId="180" fontId="5" fillId="0" borderId="111" xfId="0" applyNumberFormat="1" applyFont="1" applyBorder="1" applyAlignment="1" applyProtection="1">
      <alignment horizontal="center" vertical="center" wrapText="1"/>
      <protection locked="0"/>
    </xf>
    <xf numFmtId="180" fontId="5" fillId="0" borderId="57" xfId="0" applyNumberFormat="1" applyFont="1" applyBorder="1" applyAlignment="1" applyProtection="1">
      <alignment horizontal="center" vertical="center" wrapText="1"/>
      <protection locked="0"/>
    </xf>
    <xf numFmtId="180" fontId="5" fillId="0" borderId="112" xfId="0" applyNumberFormat="1" applyFont="1" applyBorder="1" applyAlignment="1" applyProtection="1">
      <alignment horizontal="center" vertical="center" wrapText="1"/>
      <protection locked="0"/>
    </xf>
    <xf numFmtId="180" fontId="5" fillId="0" borderId="113" xfId="0" applyNumberFormat="1" applyFont="1" applyBorder="1" applyAlignment="1" applyProtection="1">
      <alignment horizontal="center" vertical="center" wrapText="1"/>
      <protection locked="0"/>
    </xf>
    <xf numFmtId="180" fontId="5" fillId="0" borderId="114" xfId="0" applyNumberFormat="1" applyFont="1" applyBorder="1" applyAlignment="1" applyProtection="1">
      <alignment horizontal="center" vertical="center" wrapText="1"/>
      <protection locked="0"/>
    </xf>
    <xf numFmtId="180" fontId="5" fillId="0" borderId="115" xfId="0" applyNumberFormat="1" applyFont="1" applyBorder="1" applyAlignment="1" applyProtection="1">
      <alignment horizontal="center" vertical="center" wrapText="1"/>
      <protection locked="0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3" fontId="0" fillId="0" borderId="15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right" vertical="center"/>
    </xf>
    <xf numFmtId="0" fontId="0" fillId="0" borderId="13" xfId="0" applyFill="1" applyBorder="1" applyAlignment="1">
      <alignment horizontal="center" vertical="center"/>
    </xf>
    <xf numFmtId="177" fontId="8" fillId="0" borderId="0" xfId="0" applyNumberFormat="1" applyFont="1" applyAlignment="1" applyProtection="1">
      <alignment horizontal="center" vertical="center"/>
      <protection locked="0"/>
    </xf>
    <xf numFmtId="0" fontId="0" fillId="0" borderId="9" xfId="0" applyFill="1" applyBorder="1" applyAlignment="1">
      <alignment horizontal="center"/>
    </xf>
    <xf numFmtId="14" fontId="0" fillId="3" borderId="9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0" fillId="0" borderId="28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0" fillId="0" borderId="56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69" xfId="0" applyFill="1" applyBorder="1" applyAlignment="1">
      <alignment horizontal="center" vertical="center"/>
    </xf>
    <xf numFmtId="180" fontId="5" fillId="0" borderId="108" xfId="0" applyNumberFormat="1" applyFont="1" applyBorder="1" applyAlignment="1">
      <alignment horizontal="center" vertical="center" wrapText="1"/>
    </xf>
    <xf numFmtId="180" fontId="5" fillId="0" borderId="109" xfId="0" applyNumberFormat="1" applyFont="1" applyBorder="1" applyAlignment="1">
      <alignment horizontal="center" vertical="center" wrapText="1"/>
    </xf>
    <xf numFmtId="180" fontId="5" fillId="0" borderId="110" xfId="0" applyNumberFormat="1" applyFont="1" applyBorder="1" applyAlignment="1">
      <alignment horizontal="center" vertical="center" wrapText="1"/>
    </xf>
    <xf numFmtId="180" fontId="5" fillId="0" borderId="111" xfId="0" applyNumberFormat="1" applyFont="1" applyBorder="1" applyAlignment="1">
      <alignment horizontal="center" vertical="center" wrapText="1"/>
    </xf>
    <xf numFmtId="180" fontId="5" fillId="0" borderId="57" xfId="0" applyNumberFormat="1" applyFont="1" applyBorder="1" applyAlignment="1">
      <alignment horizontal="center" vertical="center" wrapText="1"/>
    </xf>
    <xf numFmtId="180" fontId="5" fillId="0" borderId="112" xfId="0" applyNumberFormat="1" applyFont="1" applyBorder="1" applyAlignment="1">
      <alignment horizontal="center" vertical="center" wrapText="1"/>
    </xf>
    <xf numFmtId="180" fontId="5" fillId="0" borderId="113" xfId="0" applyNumberFormat="1" applyFont="1" applyBorder="1" applyAlignment="1">
      <alignment horizontal="center" vertical="center" wrapText="1"/>
    </xf>
    <xf numFmtId="180" fontId="5" fillId="0" borderId="114" xfId="0" applyNumberFormat="1" applyFont="1" applyBorder="1" applyAlignment="1">
      <alignment horizontal="center" vertical="center" wrapText="1"/>
    </xf>
    <xf numFmtId="180" fontId="5" fillId="0" borderId="115" xfId="0" applyNumberFormat="1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00863D"/>
      <color rgb="FF0000FF"/>
      <color rgb="FFFFFFCC"/>
      <color rgb="FFFFCC99"/>
      <color rgb="FFFFCCCC"/>
      <color rgb="FFCDFFFF"/>
      <color rgb="FFDEBDFF"/>
      <color rgb="FFCDFFE6"/>
      <color rgb="FF6600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99025</xdr:colOff>
      <xdr:row>0</xdr:row>
      <xdr:rowOff>78981</xdr:rowOff>
    </xdr:from>
    <xdr:to>
      <xdr:col>3</xdr:col>
      <xdr:colOff>466726</xdr:colOff>
      <xdr:row>8</xdr:row>
      <xdr:rowOff>78982</xdr:rowOff>
    </xdr:to>
    <xdr:sp macro="" textlink="">
      <xdr:nvSpPr>
        <xdr:cNvPr id="2" name="正方形/長方形 1"/>
        <xdr:cNvSpPr/>
      </xdr:nvSpPr>
      <xdr:spPr>
        <a:xfrm>
          <a:off x="99025" y="78981"/>
          <a:ext cx="2510826" cy="1933576"/>
        </a:xfrm>
        <a:prstGeom prst="rect">
          <a:avLst/>
        </a:prstGeom>
        <a:ln w="28575">
          <a:solidFill>
            <a:srgbClr val="0000F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JAFA</a:t>
          </a:r>
          <a:r>
            <a:rPr kumimoji="1" lang="ja-JP" altLang="en-US" sz="1100"/>
            <a:t>ウェブサイトの「教育単位研修会申請フォーム」にて申請すると、自動的に受付メールが届きます。その内容に基づいてこの申請書へ入力して自動返信メールに添付の上お送りください。</a:t>
          </a:r>
          <a:endParaRPr kumimoji="1" lang="en-US" altLang="ja-JP" sz="1050"/>
        </a:p>
        <a:p>
          <a:pPr algn="l"/>
          <a:endParaRPr kumimoji="1" lang="ja-JP" altLang="en-US" sz="1050" b="1"/>
        </a:p>
        <a:p>
          <a:pPr algn="l"/>
          <a:r>
            <a:rPr kumimoji="1" lang="ja-JP" altLang="en-US" sz="1050" b="1"/>
            <a:t>◆申請書および報告書　添付送り先</a:t>
          </a:r>
        </a:p>
        <a:p>
          <a:pPr algn="l"/>
          <a:r>
            <a:rPr kumimoji="1" lang="ja-JP" altLang="en-US" sz="1400" b="1"/>
            <a:t>　</a:t>
          </a:r>
          <a:r>
            <a:rPr kumimoji="1" lang="en-US" altLang="ja-JP" sz="1400" b="1"/>
            <a:t>kaisai@jafa-net.or.jp</a:t>
          </a: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95250</xdr:colOff>
          <xdr:row>0</xdr:row>
          <xdr:rowOff>19050</xdr:rowOff>
        </xdr:from>
        <xdr:to>
          <xdr:col>8</xdr:col>
          <xdr:colOff>19050</xdr:colOff>
          <xdr:row>0</xdr:row>
          <xdr:rowOff>447675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0</xdr:row>
          <xdr:rowOff>76200</xdr:rowOff>
        </xdr:from>
        <xdr:to>
          <xdr:col>15</xdr:col>
          <xdr:colOff>28575</xdr:colOff>
          <xdr:row>0</xdr:row>
          <xdr:rowOff>381000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99025</xdr:colOff>
      <xdr:row>0</xdr:row>
      <xdr:rowOff>78981</xdr:rowOff>
    </xdr:from>
    <xdr:to>
      <xdr:col>3</xdr:col>
      <xdr:colOff>466726</xdr:colOff>
      <xdr:row>8</xdr:row>
      <xdr:rowOff>78982</xdr:rowOff>
    </xdr:to>
    <xdr:sp macro="" textlink="">
      <xdr:nvSpPr>
        <xdr:cNvPr id="2" name="正方形/長方形 1"/>
        <xdr:cNvSpPr/>
      </xdr:nvSpPr>
      <xdr:spPr>
        <a:xfrm>
          <a:off x="99025" y="78981"/>
          <a:ext cx="2510826" cy="1933576"/>
        </a:xfrm>
        <a:prstGeom prst="rect">
          <a:avLst/>
        </a:prstGeom>
        <a:ln w="28575">
          <a:solidFill>
            <a:srgbClr val="0000FF"/>
          </a:solidFill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/>
            <a:t>JAFA</a:t>
          </a:r>
          <a:r>
            <a:rPr kumimoji="1" lang="ja-JP" altLang="en-US" sz="1100"/>
            <a:t>ウェブサイトの「教育単位研修会申請フォーム」にて申請すると、自動的に受付メールが届きます。その内容に基づいてこの申請書へ入力して自動返信メールに添付の上お送りください。</a:t>
          </a:r>
          <a:endParaRPr kumimoji="1" lang="en-US" altLang="ja-JP" sz="1100"/>
        </a:p>
        <a:p>
          <a:pPr algn="l"/>
          <a:endParaRPr kumimoji="1" lang="en-US" altLang="ja-JP" sz="1050"/>
        </a:p>
        <a:p>
          <a:pPr algn="l"/>
          <a:r>
            <a:rPr kumimoji="1" lang="ja-JP" altLang="en-US" sz="1050" b="1"/>
            <a:t>◆申請書および報告書　添付送り先</a:t>
          </a:r>
          <a:endParaRPr kumimoji="1" lang="en-US" altLang="ja-JP" sz="1050" b="1"/>
        </a:p>
        <a:p>
          <a:pPr algn="l"/>
          <a:r>
            <a:rPr kumimoji="1" lang="ja-JP" altLang="en-US" sz="1050" b="1"/>
            <a:t>　</a:t>
          </a:r>
          <a:r>
            <a:rPr kumimoji="1" lang="en-US" altLang="ja-JP" sz="1400" b="1"/>
            <a:t>kaisai@jafa-net.or.jp</a:t>
          </a:r>
          <a:endParaRPr kumimoji="1" lang="ja-JP" altLang="en-US" sz="1400" b="1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85725</xdr:colOff>
          <xdr:row>0</xdr:row>
          <xdr:rowOff>19050</xdr:rowOff>
        </xdr:from>
        <xdr:to>
          <xdr:col>8</xdr:col>
          <xdr:colOff>9525</xdr:colOff>
          <xdr:row>0</xdr:row>
          <xdr:rowOff>447675</xdr:rowOff>
        </xdr:to>
        <xdr:sp macro="" textlink="">
          <xdr:nvSpPr>
            <xdr:cNvPr id="7169" name="Check Box 1" hidden="1">
              <a:extLst>
                <a:ext uri="{63B3BB69-23CF-44E3-9099-C40C66FF867C}">
                  <a14:compatExt spid="_x0000_s71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66675</xdr:colOff>
          <xdr:row>0</xdr:row>
          <xdr:rowOff>76200</xdr:rowOff>
        </xdr:from>
        <xdr:to>
          <xdr:col>15</xdr:col>
          <xdr:colOff>28575</xdr:colOff>
          <xdr:row>0</xdr:row>
          <xdr:rowOff>381000</xdr:rowOff>
        </xdr:to>
        <xdr:sp macro="" textlink="">
          <xdr:nvSpPr>
            <xdr:cNvPr id="7170" name="Check Box 2" hidden="1">
              <a:extLst>
                <a:ext uri="{63B3BB69-23CF-44E3-9099-C40C66FF867C}">
                  <a14:compatExt spid="_x0000_s71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3</xdr:col>
      <xdr:colOff>2295526</xdr:colOff>
      <xdr:row>0</xdr:row>
      <xdr:rowOff>447675</xdr:rowOff>
    </xdr:from>
    <xdr:to>
      <xdr:col>16</xdr:col>
      <xdr:colOff>66675</xdr:colOff>
      <xdr:row>2</xdr:row>
      <xdr:rowOff>123825</xdr:rowOff>
    </xdr:to>
    <xdr:sp macro="" textlink="">
      <xdr:nvSpPr>
        <xdr:cNvPr id="5" name="四角形吹き出し 4"/>
        <xdr:cNvSpPr/>
      </xdr:nvSpPr>
      <xdr:spPr>
        <a:xfrm>
          <a:off x="4438651" y="447675"/>
          <a:ext cx="3533774" cy="352425"/>
        </a:xfrm>
        <a:prstGeom prst="wedgeRectCallout">
          <a:avLst>
            <a:gd name="adj1" fmla="val -5829"/>
            <a:gd name="adj2" fmla="val -80693"/>
          </a:avLst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050">
              <a:solidFill>
                <a:srgbClr val="0000FF"/>
              </a:solidFill>
            </a:rPr>
            <a:t>「申請書」「報告書」のどちらからに☑を入れて下さい</a:t>
          </a:r>
          <a:endParaRPr kumimoji="1" lang="ja-JP" alt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3</xdr:col>
      <xdr:colOff>1457325</xdr:colOff>
      <xdr:row>2</xdr:row>
      <xdr:rowOff>304800</xdr:rowOff>
    </xdr:from>
    <xdr:to>
      <xdr:col>23</xdr:col>
      <xdr:colOff>47625</xdr:colOff>
      <xdr:row>8</xdr:row>
      <xdr:rowOff>47625</xdr:rowOff>
    </xdr:to>
    <xdr:sp macro="" textlink="">
      <xdr:nvSpPr>
        <xdr:cNvPr id="3" name="フローチャート: 代替処理 2"/>
        <xdr:cNvSpPr/>
      </xdr:nvSpPr>
      <xdr:spPr>
        <a:xfrm>
          <a:off x="3600450" y="981075"/>
          <a:ext cx="6115050" cy="1000125"/>
        </a:xfrm>
        <a:prstGeom prst="flowChartAlternateProcess">
          <a:avLst/>
        </a:prstGeom>
        <a:noFill/>
        <a:ln w="2857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533402</xdr:colOff>
      <xdr:row>8</xdr:row>
      <xdr:rowOff>28575</xdr:rowOff>
    </xdr:from>
    <xdr:to>
      <xdr:col>11</xdr:col>
      <xdr:colOff>190500</xdr:colOff>
      <xdr:row>8</xdr:row>
      <xdr:rowOff>381000</xdr:rowOff>
    </xdr:to>
    <xdr:sp macro="" textlink="">
      <xdr:nvSpPr>
        <xdr:cNvPr id="7" name="四角形吹き出し 6"/>
        <xdr:cNvSpPr/>
      </xdr:nvSpPr>
      <xdr:spPr>
        <a:xfrm>
          <a:off x="2676527" y="1962150"/>
          <a:ext cx="4190998" cy="352425"/>
        </a:xfrm>
        <a:prstGeom prst="wedgeRectCallout">
          <a:avLst>
            <a:gd name="adj1" fmla="val -12585"/>
            <a:gd name="adj2" fmla="val -91504"/>
          </a:avLst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rgbClr val="0000FF"/>
              </a:solidFill>
            </a:rPr>
            <a:t>リーフレット、受講票などに記載しますので情報を入力してください</a:t>
          </a:r>
          <a:endParaRPr kumimoji="1" lang="ja-JP" alt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15</xdr:col>
      <xdr:colOff>28576</xdr:colOff>
      <xdr:row>8</xdr:row>
      <xdr:rowOff>171450</xdr:rowOff>
    </xdr:from>
    <xdr:to>
      <xdr:col>27</xdr:col>
      <xdr:colOff>704850</xdr:colOff>
      <xdr:row>9</xdr:row>
      <xdr:rowOff>85725</xdr:rowOff>
    </xdr:to>
    <xdr:sp macro="" textlink="">
      <xdr:nvSpPr>
        <xdr:cNvPr id="8" name="四角形吹き出し 7"/>
        <xdr:cNvSpPr/>
      </xdr:nvSpPr>
      <xdr:spPr>
        <a:xfrm>
          <a:off x="7667626" y="2105025"/>
          <a:ext cx="3514724" cy="352425"/>
        </a:xfrm>
        <a:prstGeom prst="wedgeRectCallout">
          <a:avLst>
            <a:gd name="adj1" fmla="val -12420"/>
            <a:gd name="adj2" fmla="val -121234"/>
          </a:avLst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050">
              <a:solidFill>
                <a:srgbClr val="0000FF"/>
              </a:solidFill>
            </a:rPr>
            <a:t>「あり」の場合は地図データも添付送信してください</a:t>
          </a:r>
          <a:endParaRPr kumimoji="1" lang="ja-JP" altLang="en-US" sz="1100">
            <a:solidFill>
              <a:srgbClr val="0000FF"/>
            </a:solidFill>
          </a:endParaRPr>
        </a:p>
      </xdr:txBody>
    </xdr:sp>
    <xdr:clientData/>
  </xdr:twoCellAnchor>
  <xdr:twoCellAnchor>
    <xdr:from>
      <xdr:col>4</xdr:col>
      <xdr:colOff>47625</xdr:colOff>
      <xdr:row>9</xdr:row>
      <xdr:rowOff>38100</xdr:rowOff>
    </xdr:from>
    <xdr:to>
      <xdr:col>7</xdr:col>
      <xdr:colOff>314325</xdr:colOff>
      <xdr:row>12</xdr:row>
      <xdr:rowOff>257175</xdr:rowOff>
    </xdr:to>
    <xdr:sp macro="" textlink="">
      <xdr:nvSpPr>
        <xdr:cNvPr id="9" name="フローチャート: 代替処理 8"/>
        <xdr:cNvSpPr/>
      </xdr:nvSpPr>
      <xdr:spPr>
        <a:xfrm>
          <a:off x="4610100" y="2409825"/>
          <a:ext cx="1285875" cy="1162050"/>
        </a:xfrm>
        <a:prstGeom prst="flowChartAlternateProcess">
          <a:avLst/>
        </a:prstGeom>
        <a:noFill/>
        <a:ln w="2857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1133477</xdr:colOff>
      <xdr:row>11</xdr:row>
      <xdr:rowOff>152400</xdr:rowOff>
    </xdr:from>
    <xdr:to>
      <xdr:col>4</xdr:col>
      <xdr:colOff>352425</xdr:colOff>
      <xdr:row>14</xdr:row>
      <xdr:rowOff>28575</xdr:rowOff>
    </xdr:to>
    <xdr:sp macro="" textlink="">
      <xdr:nvSpPr>
        <xdr:cNvPr id="10" name="四角形吹き出し 9"/>
        <xdr:cNvSpPr/>
      </xdr:nvSpPr>
      <xdr:spPr>
        <a:xfrm>
          <a:off x="3276602" y="3152775"/>
          <a:ext cx="1638298" cy="819150"/>
        </a:xfrm>
        <a:prstGeom prst="wedgeRectCallout">
          <a:avLst>
            <a:gd name="adj1" fmla="val 41147"/>
            <a:gd name="adj2" fmla="val -79876"/>
          </a:avLst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内容毎に講師名、試験官名を入力できるよう変更しました</a:t>
          </a:r>
        </a:p>
      </xdr:txBody>
    </xdr:sp>
    <xdr:clientData/>
  </xdr:twoCellAnchor>
  <xdr:twoCellAnchor>
    <xdr:from>
      <xdr:col>9</xdr:col>
      <xdr:colOff>57150</xdr:colOff>
      <xdr:row>9</xdr:row>
      <xdr:rowOff>38100</xdr:rowOff>
    </xdr:from>
    <xdr:to>
      <xdr:col>12</xdr:col>
      <xdr:colOff>266700</xdr:colOff>
      <xdr:row>12</xdr:row>
      <xdr:rowOff>257175</xdr:rowOff>
    </xdr:to>
    <xdr:sp macro="" textlink="">
      <xdr:nvSpPr>
        <xdr:cNvPr id="11" name="フローチャート: 代替処理 10"/>
        <xdr:cNvSpPr/>
      </xdr:nvSpPr>
      <xdr:spPr>
        <a:xfrm>
          <a:off x="6153150" y="2409825"/>
          <a:ext cx="1095375" cy="1162050"/>
        </a:xfrm>
        <a:prstGeom prst="flowChartAlternateProcess">
          <a:avLst/>
        </a:prstGeom>
        <a:noFill/>
        <a:ln w="2857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6</xdr:col>
      <xdr:colOff>238125</xdr:colOff>
      <xdr:row>11</xdr:row>
      <xdr:rowOff>142875</xdr:rowOff>
    </xdr:from>
    <xdr:to>
      <xdr:col>12</xdr:col>
      <xdr:colOff>200025</xdr:colOff>
      <xdr:row>14</xdr:row>
      <xdr:rowOff>114300</xdr:rowOff>
    </xdr:to>
    <xdr:sp macro="" textlink="">
      <xdr:nvSpPr>
        <xdr:cNvPr id="12" name="四角形吹き出し 11"/>
        <xdr:cNvSpPr/>
      </xdr:nvSpPr>
      <xdr:spPr>
        <a:xfrm>
          <a:off x="5562600" y="3143250"/>
          <a:ext cx="1619250" cy="914400"/>
        </a:xfrm>
        <a:prstGeom prst="wedgeRectCallout">
          <a:avLst>
            <a:gd name="adj1" fmla="val 31663"/>
            <a:gd name="adj2" fmla="val -71737"/>
          </a:avLst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西暦で日付を入力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してください。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（曜日は自動入力）</a:t>
          </a:r>
        </a:p>
      </xdr:txBody>
    </xdr:sp>
    <xdr:clientData/>
  </xdr:twoCellAnchor>
  <xdr:twoCellAnchor>
    <xdr:from>
      <xdr:col>1</xdr:col>
      <xdr:colOff>38101</xdr:colOff>
      <xdr:row>43</xdr:row>
      <xdr:rowOff>28575</xdr:rowOff>
    </xdr:from>
    <xdr:to>
      <xdr:col>4</xdr:col>
      <xdr:colOff>66676</xdr:colOff>
      <xdr:row>46</xdr:row>
      <xdr:rowOff>266700</xdr:rowOff>
    </xdr:to>
    <xdr:sp macro="" textlink="">
      <xdr:nvSpPr>
        <xdr:cNvPr id="13" name="フローチャート: 代替処理 12"/>
        <xdr:cNvSpPr/>
      </xdr:nvSpPr>
      <xdr:spPr>
        <a:xfrm>
          <a:off x="1047751" y="13087350"/>
          <a:ext cx="3581400" cy="1181100"/>
        </a:xfrm>
        <a:prstGeom prst="flowChartAlternateProcess">
          <a:avLst/>
        </a:prstGeom>
        <a:noFill/>
        <a:ln w="2857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3</xdr:col>
      <xdr:colOff>1695449</xdr:colOff>
      <xdr:row>45</xdr:row>
      <xdr:rowOff>76199</xdr:rowOff>
    </xdr:from>
    <xdr:to>
      <xdr:col>12</xdr:col>
      <xdr:colOff>257174</xdr:colOff>
      <xdr:row>49</xdr:row>
      <xdr:rowOff>142874</xdr:rowOff>
    </xdr:to>
    <xdr:sp macro="" textlink="">
      <xdr:nvSpPr>
        <xdr:cNvPr id="14" name="四角形吹き出し 13"/>
        <xdr:cNvSpPr/>
      </xdr:nvSpPr>
      <xdr:spPr>
        <a:xfrm>
          <a:off x="3838574" y="13763624"/>
          <a:ext cx="3400425" cy="1323975"/>
        </a:xfrm>
        <a:prstGeom prst="wedgeRectCallout">
          <a:avLst>
            <a:gd name="adj1" fmla="val -36934"/>
            <a:gd name="adj2" fmla="val -61941"/>
          </a:avLst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時間（及び内容）に応じた金額に変更しました。</a:t>
          </a:r>
          <a:endParaRPr kumimoji="1" lang="en-US" altLang="ja-JP" sz="1100">
            <a:solidFill>
              <a:srgbClr val="0000FF"/>
            </a:solidFill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～</a:t>
          </a:r>
          <a:r>
            <a:rPr kumimoji="1" lang="en-US" altLang="ja-JP" sz="1100">
              <a:solidFill>
                <a:srgbClr val="0000FF"/>
              </a:solidFill>
            </a:rPr>
            <a:t>20</a:t>
          </a:r>
          <a:r>
            <a:rPr kumimoji="1" lang="ja-JP" altLang="en-US" sz="1100">
              <a:solidFill>
                <a:srgbClr val="0000FF"/>
              </a:solidFill>
            </a:rPr>
            <a:t>分　</a:t>
          </a:r>
          <a:r>
            <a:rPr kumimoji="1" lang="en-US" altLang="ja-JP" sz="1100">
              <a:solidFill>
                <a:srgbClr val="0000FF"/>
              </a:solidFill>
            </a:rPr>
            <a:t>2,500</a:t>
          </a:r>
          <a:r>
            <a:rPr kumimoji="1" lang="ja-JP" altLang="en-US" sz="1100">
              <a:solidFill>
                <a:srgbClr val="0000FF"/>
              </a:solidFill>
            </a:rPr>
            <a:t>円</a:t>
          </a:r>
          <a:r>
            <a:rPr kumimoji="1" lang="en-US" altLang="ja-JP" sz="1100">
              <a:solidFill>
                <a:srgbClr val="0000FF"/>
              </a:solidFill>
            </a:rPr>
            <a:t>×70%×</a:t>
          </a:r>
          <a:r>
            <a:rPr kumimoji="1" lang="ja-JP" altLang="en-US" sz="1100">
              <a:solidFill>
                <a:srgbClr val="0000FF"/>
              </a:solidFill>
            </a:rPr>
            <a:t>人数</a:t>
          </a:r>
          <a:endParaRPr kumimoji="1" lang="en-US" altLang="ja-JP" sz="1100">
            <a:solidFill>
              <a:srgbClr val="0000FF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0000FF"/>
              </a:solidFill>
            </a:rPr>
            <a:t>～</a:t>
          </a:r>
          <a:r>
            <a:rPr kumimoji="1" lang="en-US" altLang="ja-JP" sz="1100">
              <a:solidFill>
                <a:srgbClr val="0000FF"/>
              </a:solidFill>
            </a:rPr>
            <a:t>40</a:t>
          </a:r>
          <a:r>
            <a:rPr kumimoji="1" lang="ja-JP" altLang="en-US" sz="1100">
              <a:solidFill>
                <a:srgbClr val="0000FF"/>
              </a:solidFill>
            </a:rPr>
            <a:t>分　</a:t>
          </a:r>
          <a:r>
            <a:rPr kumimoji="1" lang="en-US" altLang="ja-JP" sz="1100">
              <a:solidFill>
                <a:srgbClr val="0000FF"/>
              </a:solidFill>
            </a:rPr>
            <a:t>5,000</a:t>
          </a:r>
          <a:r>
            <a:rPr kumimoji="1" lang="ja-JP" altLang="en-US" sz="1100">
              <a:solidFill>
                <a:srgbClr val="0000FF"/>
              </a:solidFill>
            </a:rPr>
            <a:t>円</a:t>
          </a:r>
          <a:r>
            <a:rPr kumimoji="1"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×70%×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人数</a:t>
          </a:r>
          <a:endParaRPr kumimoji="1" lang="en-US" altLang="ja-JP" sz="1100">
            <a:solidFill>
              <a:srgbClr val="0000FF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0000FF"/>
              </a:solidFill>
            </a:rPr>
            <a:t>～</a:t>
          </a:r>
          <a:r>
            <a:rPr kumimoji="1" lang="en-US" altLang="ja-JP" sz="1100">
              <a:solidFill>
                <a:srgbClr val="0000FF"/>
              </a:solidFill>
            </a:rPr>
            <a:t>60</a:t>
          </a:r>
          <a:r>
            <a:rPr kumimoji="1" lang="ja-JP" altLang="en-US" sz="1100">
              <a:solidFill>
                <a:srgbClr val="0000FF"/>
              </a:solidFill>
            </a:rPr>
            <a:t>分　</a:t>
          </a:r>
          <a:r>
            <a:rPr kumimoji="1" lang="en-US" altLang="ja-JP" sz="1100">
              <a:solidFill>
                <a:srgbClr val="0000FF"/>
              </a:solidFill>
            </a:rPr>
            <a:t>7,500</a:t>
          </a:r>
          <a:r>
            <a:rPr kumimoji="1" lang="ja-JP" altLang="en-US" sz="1100">
              <a:solidFill>
                <a:srgbClr val="0000FF"/>
              </a:solidFill>
            </a:rPr>
            <a:t>円</a:t>
          </a:r>
          <a:r>
            <a:rPr kumimoji="1"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×70%×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人数</a:t>
          </a:r>
          <a:endParaRPr kumimoji="1" lang="en-US" altLang="ja-JP" sz="1100">
            <a:solidFill>
              <a:srgbClr val="0000FF"/>
            </a:solidFill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0000FF"/>
              </a:solidFill>
            </a:rPr>
            <a:t>～</a:t>
          </a:r>
          <a:r>
            <a:rPr kumimoji="1" lang="en-US" altLang="ja-JP" sz="1100">
              <a:solidFill>
                <a:srgbClr val="0000FF"/>
              </a:solidFill>
            </a:rPr>
            <a:t>80</a:t>
          </a:r>
          <a:r>
            <a:rPr kumimoji="1" lang="ja-JP" altLang="en-US" sz="1100">
              <a:solidFill>
                <a:srgbClr val="0000FF"/>
              </a:solidFill>
            </a:rPr>
            <a:t>分　</a:t>
          </a:r>
          <a:r>
            <a:rPr kumimoji="1" lang="en-US" altLang="ja-JP" sz="1100">
              <a:solidFill>
                <a:srgbClr val="0000FF"/>
              </a:solidFill>
            </a:rPr>
            <a:t>10,000</a:t>
          </a:r>
          <a:r>
            <a:rPr kumimoji="1" lang="ja-JP" altLang="en-US" sz="1100">
              <a:solidFill>
                <a:srgbClr val="0000FF"/>
              </a:solidFill>
            </a:rPr>
            <a:t>円</a:t>
          </a:r>
          <a:r>
            <a:rPr kumimoji="1" lang="en-US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×70%×</a:t>
          </a:r>
          <a:r>
            <a:rPr kumimoji="1" lang="ja-JP" altLang="ja-JP" sz="1100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人数</a:t>
          </a:r>
          <a:endParaRPr kumimoji="1" lang="en-US" altLang="ja-JP" sz="1100">
            <a:solidFill>
              <a:srgbClr val="0000FF"/>
            </a:solidFill>
          </a:endParaRPr>
        </a:p>
      </xdr:txBody>
    </xdr:sp>
    <xdr:clientData/>
  </xdr:twoCellAnchor>
  <xdr:twoCellAnchor>
    <xdr:from>
      <xdr:col>0</xdr:col>
      <xdr:colOff>0</xdr:colOff>
      <xdr:row>47</xdr:row>
      <xdr:rowOff>85725</xdr:rowOff>
    </xdr:from>
    <xdr:to>
      <xdr:col>1</xdr:col>
      <xdr:colOff>333375</xdr:colOff>
      <xdr:row>48</xdr:row>
      <xdr:rowOff>285750</xdr:rowOff>
    </xdr:to>
    <xdr:sp macro="" textlink="">
      <xdr:nvSpPr>
        <xdr:cNvPr id="15" name="フローチャート: 代替処理 14"/>
        <xdr:cNvSpPr/>
      </xdr:nvSpPr>
      <xdr:spPr>
        <a:xfrm>
          <a:off x="0" y="14401800"/>
          <a:ext cx="1343025" cy="514350"/>
        </a:xfrm>
        <a:prstGeom prst="flowChartAlternateProcess">
          <a:avLst/>
        </a:prstGeom>
        <a:noFill/>
        <a:ln w="28575">
          <a:solidFill>
            <a:srgbClr val="FF0000"/>
          </a:solidFill>
          <a:prstDash val="solid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238125</xdr:colOff>
      <xdr:row>48</xdr:row>
      <xdr:rowOff>95250</xdr:rowOff>
    </xdr:from>
    <xdr:to>
      <xdr:col>3</xdr:col>
      <xdr:colOff>1266825</xdr:colOff>
      <xdr:row>51</xdr:row>
      <xdr:rowOff>38100</xdr:rowOff>
    </xdr:to>
    <xdr:sp macro="" textlink="">
      <xdr:nvSpPr>
        <xdr:cNvPr id="16" name="四角形吹き出し 15"/>
        <xdr:cNvSpPr/>
      </xdr:nvSpPr>
      <xdr:spPr>
        <a:xfrm>
          <a:off x="1247775" y="14725650"/>
          <a:ext cx="2162175" cy="819150"/>
        </a:xfrm>
        <a:prstGeom prst="wedgeRectCallout">
          <a:avLst>
            <a:gd name="adj1" fmla="val -73969"/>
            <a:gd name="adj2" fmla="val -50806"/>
          </a:avLst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備考欄を設けましたので、事務局への連絡事項がありましたらこちらにご入力ください</a:t>
          </a:r>
        </a:p>
      </xdr:txBody>
    </xdr:sp>
    <xdr:clientData/>
  </xdr:twoCellAnchor>
  <xdr:twoCellAnchor>
    <xdr:from>
      <xdr:col>3</xdr:col>
      <xdr:colOff>22414</xdr:colOff>
      <xdr:row>26</xdr:row>
      <xdr:rowOff>22412</xdr:rowOff>
    </xdr:from>
    <xdr:to>
      <xdr:col>25</xdr:col>
      <xdr:colOff>168093</xdr:colOff>
      <xdr:row>33</xdr:row>
      <xdr:rowOff>134471</xdr:rowOff>
    </xdr:to>
    <xdr:sp macro="" textlink="">
      <xdr:nvSpPr>
        <xdr:cNvPr id="17" name="四角形吹き出し 16"/>
        <xdr:cNvSpPr/>
      </xdr:nvSpPr>
      <xdr:spPr>
        <a:xfrm>
          <a:off x="2162738" y="7720853"/>
          <a:ext cx="8180296" cy="2185147"/>
        </a:xfrm>
        <a:prstGeom prst="wedgeRectCallout">
          <a:avLst>
            <a:gd name="adj1" fmla="val -33957"/>
            <a:gd name="adj2" fmla="val -57660"/>
          </a:avLst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▼</a:t>
          </a:r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復帰講習会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受講例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11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ADI</a:t>
          </a:r>
          <a:r>
            <a:rPr lang="ja-JP" altLang="en-US" sz="11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のみ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を受講した場合・・・「資格失効者復帰講習会」欄に「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」を選択（記入）し人数をカウント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人の方が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ADBI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ADI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</a:t>
          </a:r>
          <a:r>
            <a:rPr lang="ja-JP" altLang="ja-JP" sz="11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両方を受講</a:t>
          </a:r>
          <a:r>
            <a:rPr lang="ja-JP" altLang="en-US" sz="11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した場合は、</a:t>
          </a:r>
          <a:r>
            <a:rPr lang="ja-JP" altLang="ja-JP" sz="11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「資格失効者復帰講習会」欄に「１」</a:t>
          </a:r>
          <a:r>
            <a:rPr lang="ja-JP" altLang="en-US" sz="11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、「ＢＩレベル実技講習」欄に</a:t>
          </a:r>
          <a:r>
            <a:rPr lang="ja-JP" altLang="ja-JP" sz="1100" b="1">
              <a:solidFill>
                <a:srgbClr val="0000FF"/>
              </a:solidFill>
              <a:effectLst/>
              <a:latin typeface="+mn-lt"/>
              <a:ea typeface="+mn-ea"/>
              <a:cs typeface="+mn-cs"/>
            </a:rPr>
            <a:t>「１」としてカウント</a:t>
          </a:r>
          <a:endParaRPr lang="ja-JP" altLang="ja-JP" sz="1100">
            <a:solidFill>
              <a:srgbClr val="0000FF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AQW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AQD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も同様。</a:t>
          </a:r>
          <a:r>
            <a:rPr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</a:t>
          </a:r>
          <a:r>
            <a:rPr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ja-JP" altLang="ja-JP" sz="1100" u="sng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は例外のため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下記参照）</a:t>
          </a:r>
        </a:p>
        <a:p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 </a:t>
          </a:r>
          <a:endParaRPr lang="ja-JP" altLang="ja-JP" sz="110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●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REBI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を受講した場合・・・「資格失効者復帰講習会」欄に「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」を選択（記入）し人数をカウント</a:t>
          </a:r>
        </a:p>
        <a:p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※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人の方が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REBI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・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REI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の両方を受講した場合は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「資格失効者復帰講習会」欄に「１」、「レベルアップ講習会」欄に「</a:t>
          </a:r>
          <a:r>
            <a:rPr lang="en-US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1</a:t>
          </a:r>
          <a:r>
            <a:rPr lang="ja-JP" altLang="ja-JP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」としてカウント</a:t>
          </a:r>
          <a:r>
            <a:rPr lang="ja-JP" alt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REI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受講の場合は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+5,400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円の追加受講料は発生するため。</a:t>
          </a:r>
          <a:r>
            <a:rPr lang="en-US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SE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も同じ。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→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2018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4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月～復帰受講料金に含めました。収益の計算方法は今まで通りです。復帰講習会は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2019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年</a:t>
          </a:r>
          <a:r>
            <a:rPr lang="en-US" altLang="ja-JP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3</a:t>
          </a:r>
          <a:r>
            <a:rPr lang="ja-JP" altLang="en-US" sz="1100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月末まで延長しました。</a:t>
          </a:r>
          <a:r>
            <a:rPr lang="ja-JP" altLang="ja-JP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）</a:t>
          </a:r>
          <a:endParaRPr kumimoji="1" lang="ja-JP" altLang="en-US" sz="1100"/>
        </a:p>
      </xdr:txBody>
    </xdr:sp>
    <xdr:clientData/>
  </xdr:twoCellAnchor>
  <xdr:twoCellAnchor>
    <xdr:from>
      <xdr:col>14</xdr:col>
      <xdr:colOff>216833</xdr:colOff>
      <xdr:row>46</xdr:row>
      <xdr:rowOff>18489</xdr:rowOff>
    </xdr:from>
    <xdr:to>
      <xdr:col>23</xdr:col>
      <xdr:colOff>77321</xdr:colOff>
      <xdr:row>48</xdr:row>
      <xdr:rowOff>198344</xdr:rowOff>
    </xdr:to>
    <xdr:sp macro="" textlink="">
      <xdr:nvSpPr>
        <xdr:cNvPr id="18" name="四角形吹き出し 17"/>
        <xdr:cNvSpPr/>
      </xdr:nvSpPr>
      <xdr:spPr>
        <a:xfrm>
          <a:off x="7590304" y="13868960"/>
          <a:ext cx="2168899" cy="807384"/>
        </a:xfrm>
        <a:prstGeom prst="wedgeRectCallout">
          <a:avLst>
            <a:gd name="adj1" fmla="val 51251"/>
            <a:gd name="adj2" fmla="val 70981"/>
          </a:avLst>
        </a:prstGeom>
        <a:ln w="28575">
          <a:solidFill>
            <a:sysClr val="windowText" lastClr="000000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863D"/>
              </a:solidFill>
            </a:rPr>
            <a:t>実施日毎に受講・受験者の実数を入力してください。</a:t>
          </a:r>
          <a:endParaRPr kumimoji="1" lang="en-US" altLang="ja-JP" sz="1100">
            <a:solidFill>
              <a:srgbClr val="00863D"/>
            </a:solidFill>
          </a:endParaRPr>
        </a:p>
        <a:p>
          <a:pPr algn="ctr"/>
          <a:r>
            <a:rPr kumimoji="1" lang="ja-JP" altLang="en-US" sz="1100">
              <a:solidFill>
                <a:srgbClr val="00863D"/>
              </a:solidFill>
            </a:rPr>
            <a:t>保険料＠</a:t>
          </a:r>
          <a:r>
            <a:rPr kumimoji="1" lang="en-US" altLang="ja-JP" sz="1100">
              <a:solidFill>
                <a:srgbClr val="00863D"/>
              </a:solidFill>
            </a:rPr>
            <a:t>50</a:t>
          </a:r>
          <a:r>
            <a:rPr kumimoji="1" lang="ja-JP" altLang="en-US" sz="1100">
              <a:solidFill>
                <a:srgbClr val="00863D"/>
              </a:solidFill>
            </a:rPr>
            <a:t>円</a:t>
          </a:r>
          <a:r>
            <a:rPr kumimoji="1" lang="en-US" altLang="ja-JP" sz="1100">
              <a:solidFill>
                <a:srgbClr val="00863D"/>
              </a:solidFill>
            </a:rPr>
            <a:t>×</a:t>
          </a:r>
          <a:r>
            <a:rPr kumimoji="1" lang="ja-JP" altLang="en-US" sz="1100">
              <a:solidFill>
                <a:srgbClr val="00863D"/>
              </a:solidFill>
            </a:rPr>
            <a:t>人数</a:t>
          </a:r>
        </a:p>
      </xdr:txBody>
    </xdr:sp>
    <xdr:clientData/>
  </xdr:twoCellAnchor>
  <xdr:twoCellAnchor>
    <xdr:from>
      <xdr:col>13</xdr:col>
      <xdr:colOff>67233</xdr:colOff>
      <xdr:row>11</xdr:row>
      <xdr:rowOff>224118</xdr:rowOff>
    </xdr:from>
    <xdr:to>
      <xdr:col>27</xdr:col>
      <xdr:colOff>291352</xdr:colOff>
      <xdr:row>19</xdr:row>
      <xdr:rowOff>44825</xdr:rowOff>
    </xdr:to>
    <xdr:sp macro="" textlink="">
      <xdr:nvSpPr>
        <xdr:cNvPr id="19" name="四角形吹き出し 18"/>
        <xdr:cNvSpPr/>
      </xdr:nvSpPr>
      <xdr:spPr>
        <a:xfrm>
          <a:off x="7351057" y="3216089"/>
          <a:ext cx="3440207" cy="2330824"/>
        </a:xfrm>
        <a:prstGeom prst="wedgeRectCallout">
          <a:avLst>
            <a:gd name="adj1" fmla="val 29568"/>
            <a:gd name="adj2" fmla="val -61637"/>
          </a:avLst>
        </a:prstGeom>
        <a:ln w="28575">
          <a:solidFill>
            <a:srgbClr val="00863D"/>
          </a:solidFill>
          <a:prstDash val="sysDash"/>
        </a:ln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l"/>
          <a:r>
            <a:rPr kumimoji="1" lang="en-US" altLang="ja-JP" sz="1100">
              <a:solidFill>
                <a:srgbClr val="FF0000"/>
              </a:solidFill>
            </a:rPr>
            <a:t>※2018</a:t>
          </a:r>
          <a:r>
            <a:rPr kumimoji="1" lang="ja-JP" altLang="en-US" sz="1100">
              <a:solidFill>
                <a:srgbClr val="FF0000"/>
              </a:solidFill>
            </a:rPr>
            <a:t>年</a:t>
          </a:r>
          <a:r>
            <a:rPr kumimoji="1" lang="en-US" altLang="ja-JP" sz="1100">
              <a:solidFill>
                <a:srgbClr val="FF0000"/>
              </a:solidFill>
            </a:rPr>
            <a:t>4</a:t>
          </a:r>
          <a:r>
            <a:rPr kumimoji="1" lang="ja-JP" altLang="en-US" sz="1100">
              <a:solidFill>
                <a:srgbClr val="FF0000"/>
              </a:solidFill>
            </a:rPr>
            <a:t>月～</a:t>
          </a:r>
          <a:endParaRPr kumimoji="1" lang="en-US" altLang="ja-JP" sz="1100">
            <a:solidFill>
              <a:srgbClr val="FF0000"/>
            </a:solidFill>
          </a:endParaRPr>
        </a:p>
        <a:p>
          <a:pPr algn="l"/>
          <a:r>
            <a:rPr kumimoji="1" lang="ja-JP" altLang="en-US" sz="1100">
              <a:solidFill>
                <a:srgbClr val="0000FF"/>
              </a:solidFill>
            </a:rPr>
            <a:t>事務局より連絡（送付）した最終名簿より、</a:t>
          </a:r>
          <a:r>
            <a:rPr kumimoji="1" lang="ja-JP" altLang="en-US" sz="1100">
              <a:solidFill>
                <a:srgbClr val="0000FF"/>
              </a:solidFill>
              <a:latin typeface="+mn-lt"/>
              <a:ea typeface="+mn-ea"/>
              <a:cs typeface="+mn-cs"/>
            </a:rPr>
            <a:t>当日欠席が発生した場合について</a:t>
          </a:r>
          <a:endParaRPr kumimoji="1" lang="en-US" altLang="ja-JP" sz="1100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0000FF"/>
              </a:solidFill>
              <a:latin typeface="+mn-lt"/>
              <a:ea typeface="+mn-ea"/>
              <a:cs typeface="+mn-cs"/>
            </a:rPr>
            <a:t>→</a:t>
          </a:r>
          <a:r>
            <a:rPr kumimoji="1" lang="ja-JP" altLang="ja-JP" sz="1100">
              <a:solidFill>
                <a:srgbClr val="0000FF"/>
              </a:solidFill>
              <a:latin typeface="+mn-lt"/>
              <a:ea typeface="+mn-ea"/>
              <a:cs typeface="+mn-cs"/>
            </a:rPr>
            <a:t>人数</a:t>
          </a:r>
          <a:r>
            <a:rPr kumimoji="1" lang="ja-JP" altLang="en-US" sz="1100">
              <a:solidFill>
                <a:srgbClr val="0000FF"/>
              </a:solidFill>
              <a:latin typeface="+mn-lt"/>
              <a:ea typeface="+mn-ea"/>
              <a:cs typeface="+mn-cs"/>
            </a:rPr>
            <a:t>は</a:t>
          </a:r>
          <a:r>
            <a:rPr kumimoji="1" lang="ja-JP" altLang="ja-JP" sz="1100">
              <a:solidFill>
                <a:srgbClr val="0000FF"/>
              </a:solidFill>
              <a:latin typeface="+mn-lt"/>
              <a:ea typeface="+mn-ea"/>
              <a:cs typeface="+mn-cs"/>
            </a:rPr>
            <a:t>カウントしてください。</a:t>
          </a:r>
          <a:endParaRPr kumimoji="1" lang="en-US" altLang="ja-JP" sz="1100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 algn="ctr"/>
          <a:r>
            <a:rPr kumimoji="1" lang="ja-JP" altLang="en-US" sz="1100">
              <a:solidFill>
                <a:srgbClr val="0000FF"/>
              </a:solidFill>
            </a:rPr>
            <a:t>（欠席者より当日連絡があり、理由をお伺いしてください。理由に応じて振替希望の場合は</a:t>
          </a:r>
          <a:r>
            <a:rPr kumimoji="1" lang="ja-JP" altLang="en-US" sz="1100">
              <a:solidFill>
                <a:srgbClr val="0000FF"/>
              </a:solidFill>
              <a:latin typeface="+mn-lt"/>
              <a:ea typeface="+mn-ea"/>
              <a:cs typeface="+mn-cs"/>
            </a:rPr>
            <a:t>カウントせず、次回の受講時にカウントします）</a:t>
          </a:r>
          <a:endParaRPr kumimoji="1" lang="en-US" altLang="ja-JP" sz="1100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>
              <a:solidFill>
                <a:srgbClr val="0000FF"/>
              </a:solidFill>
              <a:latin typeface="+mn-lt"/>
              <a:ea typeface="+mn-ea"/>
              <a:cs typeface="+mn-cs"/>
            </a:rPr>
            <a:t>基本、欠席は</a:t>
          </a:r>
          <a:r>
            <a:rPr kumimoji="1" lang="ja-JP" altLang="ja-JP" sz="1100">
              <a:solidFill>
                <a:srgbClr val="0000FF"/>
              </a:solidFill>
              <a:latin typeface="+mn-lt"/>
              <a:ea typeface="+mn-ea"/>
              <a:cs typeface="+mn-cs"/>
            </a:rPr>
            <a:t>返金し</a:t>
          </a:r>
          <a:r>
            <a:rPr kumimoji="1" lang="ja-JP" altLang="en-US" sz="1100">
              <a:solidFill>
                <a:srgbClr val="0000FF"/>
              </a:solidFill>
              <a:latin typeface="+mn-lt"/>
              <a:ea typeface="+mn-ea"/>
              <a:cs typeface="+mn-cs"/>
            </a:rPr>
            <a:t>ない旨お伝えください</a:t>
          </a:r>
          <a:r>
            <a:rPr kumimoji="1" lang="ja-JP" altLang="ja-JP" sz="1100">
              <a:solidFill>
                <a:srgbClr val="0000FF"/>
              </a:solidFill>
              <a:latin typeface="+mn-lt"/>
              <a:ea typeface="+mn-ea"/>
              <a:cs typeface="+mn-cs"/>
            </a:rPr>
            <a:t>。</a:t>
          </a:r>
          <a:endParaRPr kumimoji="1" lang="en-US" altLang="ja-JP" sz="1100">
            <a:solidFill>
              <a:srgbClr val="0000FF"/>
            </a:solidFill>
            <a:latin typeface="+mn-lt"/>
            <a:ea typeface="+mn-ea"/>
            <a:cs typeface="+mn-cs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1">
              <a:solidFill>
                <a:sysClr val="windowText" lastClr="000000"/>
              </a:solidFill>
              <a:latin typeface="+mn-lt"/>
              <a:ea typeface="+mn-ea"/>
              <a:cs typeface="+mn-cs"/>
            </a:rPr>
            <a:t>例外：復帰受講については料金が一律のため、基本振替が可能（欠席の場合はカウント無し）です。</a:t>
          </a:r>
          <a:endParaRPr kumimoji="1" lang="en-US" altLang="ja-JP" sz="1100" b="1">
            <a:solidFill>
              <a:sysClr val="windowText" lastClr="000000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AC54"/>
  <sheetViews>
    <sheetView view="pageBreakPreview" zoomScale="85" zoomScaleNormal="100" zoomScaleSheetLayoutView="85" workbookViewId="0">
      <selection activeCell="E3" sqref="E3:K3"/>
    </sheetView>
  </sheetViews>
  <sheetFormatPr defaultRowHeight="13.5" x14ac:dyDescent="0.15"/>
  <cols>
    <col min="1" max="1" width="13.25" customWidth="1"/>
    <col min="2" max="2" width="6.875" bestFit="1" customWidth="1"/>
    <col min="3" max="3" width="8" bestFit="1" customWidth="1"/>
    <col min="4" max="4" width="31.75" bestFit="1" customWidth="1"/>
    <col min="5" max="5" width="5.375" customWidth="1"/>
    <col min="6" max="6" width="4.625" customWidth="1"/>
    <col min="7" max="7" width="3.375" customWidth="1"/>
    <col min="8" max="8" width="4.75" customWidth="1"/>
    <col min="9" max="9" width="2" customWidth="1"/>
    <col min="10" max="10" width="4" customWidth="1"/>
    <col min="11" max="11" width="3.625" customWidth="1"/>
    <col min="12" max="13" width="4" customWidth="1"/>
    <col min="14" max="14" width="1.125" customWidth="1"/>
    <col min="15" max="15" width="3.5" bestFit="1" customWidth="1"/>
    <col min="16" max="16" width="3.5" customWidth="1"/>
    <col min="17" max="17" width="3.5" bestFit="1" customWidth="1"/>
    <col min="18" max="18" width="3.375" customWidth="1"/>
    <col min="19" max="19" width="3.25" customWidth="1"/>
    <col min="20" max="20" width="4.375" customWidth="1"/>
    <col min="21" max="21" width="3.125" customWidth="1"/>
    <col min="22" max="22" width="3.5" bestFit="1" customWidth="1"/>
    <col min="23" max="23" width="2.875" customWidth="1"/>
    <col min="24" max="24" width="1.125" customWidth="1"/>
    <col min="25" max="25" width="5.25" style="1" bestFit="1" customWidth="1"/>
    <col min="26" max="26" width="3.25" customWidth="1"/>
    <col min="27" max="27" width="1" customWidth="1"/>
    <col min="28" max="28" width="11" style="5" bestFit="1" customWidth="1"/>
    <col min="29" max="29" width="12" style="6" hidden="1" customWidth="1"/>
  </cols>
  <sheetData>
    <row r="1" spans="1:29" ht="39" customHeight="1" x14ac:dyDescent="0.15">
      <c r="B1" s="147"/>
      <c r="C1" s="147"/>
      <c r="D1" s="319" t="s">
        <v>87</v>
      </c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20" t="s">
        <v>86</v>
      </c>
      <c r="X1" s="320"/>
      <c r="Y1" s="320"/>
      <c r="Z1" s="321"/>
      <c r="AA1" s="321"/>
      <c r="AB1" s="321"/>
    </row>
    <row r="2" spans="1:29" ht="14.25" thickBot="1" x14ac:dyDescent="0.2">
      <c r="W2" s="284"/>
      <c r="X2" s="284"/>
      <c r="Y2" s="284"/>
      <c r="Z2" s="284"/>
      <c r="AA2" s="284"/>
      <c r="AB2" s="284"/>
    </row>
    <row r="3" spans="1:29" ht="24.95" customHeight="1" x14ac:dyDescent="0.15">
      <c r="A3" s="9"/>
      <c r="B3" s="9"/>
      <c r="C3" s="9"/>
      <c r="D3" s="221" t="s">
        <v>93</v>
      </c>
      <c r="E3" s="323"/>
      <c r="F3" s="323"/>
      <c r="G3" s="323"/>
      <c r="H3" s="323"/>
      <c r="I3" s="323"/>
      <c r="J3" s="323"/>
      <c r="K3" s="323"/>
      <c r="L3" s="9"/>
      <c r="M3" s="324" t="s">
        <v>89</v>
      </c>
      <c r="N3" s="325"/>
      <c r="O3" s="325"/>
      <c r="P3" s="325"/>
      <c r="Q3" s="325"/>
      <c r="R3" s="325"/>
      <c r="S3" s="325"/>
      <c r="T3" s="325"/>
      <c r="U3" s="322"/>
      <c r="V3" s="322"/>
      <c r="Y3"/>
      <c r="Z3" s="121"/>
      <c r="AA3" s="122"/>
      <c r="AB3" s="40" t="s">
        <v>88</v>
      </c>
    </row>
    <row r="4" spans="1:29" ht="24.95" customHeight="1" x14ac:dyDescent="0.15">
      <c r="A4" s="9"/>
      <c r="B4" s="9"/>
      <c r="C4" s="9"/>
      <c r="D4" s="222" t="s">
        <v>90</v>
      </c>
      <c r="E4" s="279"/>
      <c r="F4" s="279"/>
      <c r="G4" s="279"/>
      <c r="H4" s="279"/>
      <c r="I4" s="279"/>
      <c r="J4" s="279"/>
      <c r="K4" s="279"/>
      <c r="L4" s="9"/>
      <c r="P4" s="277" t="s">
        <v>91</v>
      </c>
      <c r="Q4" s="278"/>
      <c r="R4" s="278"/>
      <c r="S4" s="278"/>
      <c r="T4" s="278"/>
      <c r="U4" s="279"/>
      <c r="V4" s="279"/>
      <c r="Y4"/>
      <c r="Z4" s="125"/>
      <c r="AA4" s="126"/>
      <c r="AB4" s="41" t="s">
        <v>72</v>
      </c>
    </row>
    <row r="5" spans="1:29" ht="24.95" customHeight="1" x14ac:dyDescent="0.15">
      <c r="A5" s="9"/>
      <c r="B5" s="9"/>
      <c r="C5" s="9"/>
      <c r="D5" s="222" t="s">
        <v>94</v>
      </c>
      <c r="E5" s="323"/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R5" s="284" t="s">
        <v>129</v>
      </c>
      <c r="S5" s="284"/>
      <c r="T5" s="284"/>
      <c r="U5" s="283"/>
      <c r="V5" s="283"/>
      <c r="Y5"/>
      <c r="Z5" s="119"/>
      <c r="AA5" s="120"/>
      <c r="AB5" s="41" t="s">
        <v>42</v>
      </c>
    </row>
    <row r="6" spans="1:29" ht="24.95" customHeight="1" thickBot="1" x14ac:dyDescent="0.2">
      <c r="A6" s="9"/>
      <c r="B6" s="9"/>
      <c r="C6" s="9"/>
      <c r="D6" s="222" t="s">
        <v>96</v>
      </c>
      <c r="E6" s="323"/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146"/>
      <c r="R6" s="146"/>
      <c r="S6" s="146"/>
      <c r="T6" s="222" t="s">
        <v>95</v>
      </c>
      <c r="U6" s="283"/>
      <c r="V6" s="283"/>
      <c r="W6" s="9"/>
      <c r="X6" s="9"/>
      <c r="Y6" s="9"/>
      <c r="Z6" s="123"/>
      <c r="AA6" s="124"/>
      <c r="AB6" s="42" t="s">
        <v>43</v>
      </c>
    </row>
    <row r="7" spans="1:29" ht="24.95" hidden="1" customHeight="1" x14ac:dyDescent="0.15">
      <c r="A7" s="9"/>
      <c r="B7" s="9"/>
      <c r="C7" s="9"/>
      <c r="D7" s="12" t="s">
        <v>20</v>
      </c>
      <c r="E7" s="288"/>
      <c r="F7" s="288"/>
      <c r="G7" s="288"/>
      <c r="H7" s="288"/>
      <c r="I7" s="288"/>
      <c r="J7" s="288"/>
      <c r="K7" s="288"/>
      <c r="L7" s="286" t="s">
        <v>35</v>
      </c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</row>
    <row r="8" spans="1:29" ht="24.95" hidden="1" customHeight="1" x14ac:dyDescent="0.15">
      <c r="A8" s="9"/>
      <c r="B8" s="9"/>
      <c r="C8" s="9"/>
      <c r="D8" s="12" t="s">
        <v>21</v>
      </c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</row>
    <row r="9" spans="1:29" ht="35.1" customHeight="1" thickBot="1" x14ac:dyDescent="0.25">
      <c r="A9" s="118" t="s">
        <v>66</v>
      </c>
      <c r="B9" s="100"/>
      <c r="C9" s="100"/>
      <c r="D9" s="9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4"/>
    </row>
    <row r="10" spans="1:29" ht="24.95" customHeight="1" thickBot="1" x14ac:dyDescent="0.2">
      <c r="A10" s="28"/>
      <c r="B10" s="101" t="s">
        <v>70</v>
      </c>
      <c r="C10" s="110" t="s">
        <v>71</v>
      </c>
      <c r="D10" s="29" t="s">
        <v>98</v>
      </c>
      <c r="E10" s="247" t="s">
        <v>39</v>
      </c>
      <c r="F10" s="248"/>
      <c r="G10" s="248"/>
      <c r="H10" s="249"/>
      <c r="I10" s="15"/>
      <c r="J10" s="247" t="s">
        <v>92</v>
      </c>
      <c r="K10" s="248"/>
      <c r="L10" s="248"/>
      <c r="M10" s="249"/>
      <c r="N10" s="15"/>
      <c r="O10" s="247" t="s">
        <v>9</v>
      </c>
      <c r="P10" s="248"/>
      <c r="Q10" s="248"/>
      <c r="R10" s="249"/>
      <c r="S10" s="15"/>
      <c r="T10" s="247" t="s">
        <v>10</v>
      </c>
      <c r="U10" s="248"/>
      <c r="V10" s="248"/>
      <c r="W10" s="249"/>
      <c r="X10" s="97"/>
      <c r="Y10" s="127" t="s">
        <v>2</v>
      </c>
      <c r="Z10" s="15"/>
      <c r="AA10" s="15"/>
      <c r="AB10" s="16" t="s">
        <v>4</v>
      </c>
    </row>
    <row r="11" spans="1:29" ht="24.95" customHeight="1" x14ac:dyDescent="0.15">
      <c r="A11" s="31" t="s">
        <v>12</v>
      </c>
      <c r="B11" s="103">
        <v>4320</v>
      </c>
      <c r="C11" s="111">
        <f>B11*0.7</f>
        <v>3024</v>
      </c>
      <c r="D11" s="181"/>
      <c r="E11" s="272"/>
      <c r="F11" s="273"/>
      <c r="G11" s="273"/>
      <c r="H11" s="274"/>
      <c r="I11" s="148"/>
      <c r="J11" s="289"/>
      <c r="K11" s="290"/>
      <c r="L11" s="290"/>
      <c r="M11" s="291"/>
      <c r="N11" s="32"/>
      <c r="O11" s="92"/>
      <c r="P11" s="285" t="s">
        <v>19</v>
      </c>
      <c r="Q11" s="189"/>
      <c r="R11" s="285" t="s">
        <v>18</v>
      </c>
      <c r="S11" s="285" t="s">
        <v>8</v>
      </c>
      <c r="T11" s="92"/>
      <c r="U11" s="285" t="s">
        <v>19</v>
      </c>
      <c r="V11" s="189"/>
      <c r="W11" s="285" t="s">
        <v>18</v>
      </c>
      <c r="X11" s="33"/>
      <c r="Y11" s="128"/>
      <c r="Z11" s="297" t="s">
        <v>11</v>
      </c>
      <c r="AA11" s="33"/>
      <c r="AB11" s="34">
        <f>Y11*AC11</f>
        <v>0</v>
      </c>
      <c r="AC11" s="315">
        <f>②試算表!D7</f>
        <v>3024</v>
      </c>
    </row>
    <row r="12" spans="1:29" ht="24.95" customHeight="1" x14ac:dyDescent="0.15">
      <c r="A12" s="21" t="s">
        <v>13</v>
      </c>
      <c r="B12" s="104">
        <v>4320</v>
      </c>
      <c r="C12" s="112">
        <f t="shared" ref="C12:C13" si="0">B12*0.7</f>
        <v>3024</v>
      </c>
      <c r="D12" s="182"/>
      <c r="E12" s="269"/>
      <c r="F12" s="270"/>
      <c r="G12" s="270"/>
      <c r="H12" s="271"/>
      <c r="I12" s="149"/>
      <c r="J12" s="266"/>
      <c r="K12" s="267"/>
      <c r="L12" s="267"/>
      <c r="M12" s="268"/>
      <c r="N12" s="17"/>
      <c r="O12" s="93"/>
      <c r="P12" s="252"/>
      <c r="Q12" s="190"/>
      <c r="R12" s="252"/>
      <c r="S12" s="252"/>
      <c r="T12" s="93"/>
      <c r="U12" s="252"/>
      <c r="V12" s="190"/>
      <c r="W12" s="252"/>
      <c r="X12" s="18"/>
      <c r="Y12" s="129"/>
      <c r="Z12" s="298"/>
      <c r="AA12" s="18"/>
      <c r="AB12" s="25">
        <f>Y12*AC11</f>
        <v>0</v>
      </c>
      <c r="AC12" s="315"/>
    </row>
    <row r="13" spans="1:29" ht="24.95" customHeight="1" thickBot="1" x14ac:dyDescent="0.2">
      <c r="A13" s="22" t="s">
        <v>14</v>
      </c>
      <c r="B13" s="105">
        <v>4320</v>
      </c>
      <c r="C13" s="113">
        <f t="shared" si="0"/>
        <v>3024</v>
      </c>
      <c r="D13" s="183"/>
      <c r="E13" s="260"/>
      <c r="F13" s="261"/>
      <c r="G13" s="261"/>
      <c r="H13" s="262"/>
      <c r="I13" s="150"/>
      <c r="J13" s="263"/>
      <c r="K13" s="264"/>
      <c r="L13" s="264"/>
      <c r="M13" s="265"/>
      <c r="N13" s="23"/>
      <c r="O13" s="94"/>
      <c r="P13" s="253"/>
      <c r="Q13" s="191"/>
      <c r="R13" s="253"/>
      <c r="S13" s="253"/>
      <c r="T13" s="94"/>
      <c r="U13" s="253"/>
      <c r="V13" s="191"/>
      <c r="W13" s="253"/>
      <c r="X13" s="35"/>
      <c r="Y13" s="130"/>
      <c r="Z13" s="299"/>
      <c r="AA13" s="35"/>
      <c r="AB13" s="26">
        <f>Y13*AC11</f>
        <v>0</v>
      </c>
      <c r="AC13" s="315"/>
    </row>
    <row r="14" spans="1:29" ht="24.95" customHeight="1" thickBot="1" x14ac:dyDescent="0.2">
      <c r="A14" s="19"/>
      <c r="B14" s="10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0"/>
      <c r="R14" s="20"/>
      <c r="S14" s="19"/>
      <c r="T14" s="20"/>
      <c r="U14" s="20"/>
      <c r="V14" s="20"/>
      <c r="W14" s="20"/>
      <c r="X14" s="20"/>
      <c r="Y14" s="20"/>
      <c r="Z14" s="300" t="s">
        <v>33</v>
      </c>
      <c r="AA14" s="300"/>
      <c r="AB14" s="135">
        <f>SUM(AB11:AB13)</f>
        <v>0</v>
      </c>
    </row>
    <row r="15" spans="1:29" ht="24.95" customHeight="1" thickBot="1" x14ac:dyDescent="0.2">
      <c r="A15" s="36"/>
      <c r="B15" s="101" t="s">
        <v>70</v>
      </c>
      <c r="C15" s="110" t="s">
        <v>71</v>
      </c>
      <c r="D15" s="37" t="s">
        <v>97</v>
      </c>
      <c r="E15" s="247" t="s">
        <v>39</v>
      </c>
      <c r="F15" s="248"/>
      <c r="G15" s="248"/>
      <c r="H15" s="249"/>
      <c r="I15" s="15"/>
      <c r="J15" s="247" t="s">
        <v>92</v>
      </c>
      <c r="K15" s="248"/>
      <c r="L15" s="248"/>
      <c r="M15" s="249"/>
      <c r="N15" s="15"/>
      <c r="O15" s="247" t="s">
        <v>9</v>
      </c>
      <c r="P15" s="248"/>
      <c r="Q15" s="248"/>
      <c r="R15" s="249"/>
      <c r="S15" s="15"/>
      <c r="T15" s="247" t="s">
        <v>10</v>
      </c>
      <c r="U15" s="248"/>
      <c r="V15" s="248"/>
      <c r="W15" s="249"/>
      <c r="X15" s="136"/>
      <c r="Y15" s="127" t="s">
        <v>2</v>
      </c>
      <c r="Z15" s="15"/>
      <c r="AA15" s="15"/>
      <c r="AB15" s="39" t="s">
        <v>4</v>
      </c>
    </row>
    <row r="16" spans="1:29" ht="24.95" customHeight="1" x14ac:dyDescent="0.15">
      <c r="A16" s="31" t="s">
        <v>12</v>
      </c>
      <c r="B16" s="103">
        <v>5400</v>
      </c>
      <c r="C16" s="111">
        <f>B16*0.7</f>
        <v>3779.9999999999995</v>
      </c>
      <c r="D16" s="181"/>
      <c r="E16" s="272"/>
      <c r="F16" s="273"/>
      <c r="G16" s="273"/>
      <c r="H16" s="274"/>
      <c r="I16" s="148"/>
      <c r="J16" s="289"/>
      <c r="K16" s="290"/>
      <c r="L16" s="290"/>
      <c r="M16" s="291"/>
      <c r="N16" s="32"/>
      <c r="O16" s="92"/>
      <c r="P16" s="285" t="s">
        <v>19</v>
      </c>
      <c r="Q16" s="189"/>
      <c r="R16" s="285" t="s">
        <v>18</v>
      </c>
      <c r="S16" s="285" t="s">
        <v>8</v>
      </c>
      <c r="T16" s="92"/>
      <c r="U16" s="285" t="s">
        <v>19</v>
      </c>
      <c r="V16" s="189"/>
      <c r="W16" s="285" t="s">
        <v>18</v>
      </c>
      <c r="X16" s="33"/>
      <c r="Y16" s="128"/>
      <c r="Z16" s="297" t="s">
        <v>11</v>
      </c>
      <c r="AA16" s="33"/>
      <c r="AB16" s="34">
        <f>Y16*AC16</f>
        <v>0</v>
      </c>
      <c r="AC16" s="315">
        <f>②試算表!D8</f>
        <v>3779.9999999999995</v>
      </c>
    </row>
    <row r="17" spans="1:29" ht="24.95" customHeight="1" x14ac:dyDescent="0.15">
      <c r="A17" s="21" t="s">
        <v>13</v>
      </c>
      <c r="B17" s="104">
        <v>5400</v>
      </c>
      <c r="C17" s="112">
        <f t="shared" ref="C17:C18" si="1">B17*0.7</f>
        <v>3779.9999999999995</v>
      </c>
      <c r="D17" s="182"/>
      <c r="E17" s="269"/>
      <c r="F17" s="270"/>
      <c r="G17" s="270"/>
      <c r="H17" s="271"/>
      <c r="I17" s="149"/>
      <c r="J17" s="266"/>
      <c r="K17" s="267"/>
      <c r="L17" s="267"/>
      <c r="M17" s="268"/>
      <c r="N17" s="17"/>
      <c r="O17" s="93"/>
      <c r="P17" s="252"/>
      <c r="Q17" s="190"/>
      <c r="R17" s="252"/>
      <c r="S17" s="252"/>
      <c r="T17" s="93"/>
      <c r="U17" s="252"/>
      <c r="V17" s="190"/>
      <c r="W17" s="252"/>
      <c r="X17" s="18"/>
      <c r="Y17" s="129"/>
      <c r="Z17" s="298"/>
      <c r="AA17" s="18"/>
      <c r="AB17" s="25">
        <f>Y17*AC16</f>
        <v>0</v>
      </c>
      <c r="AC17" s="315"/>
    </row>
    <row r="18" spans="1:29" ht="24.95" customHeight="1" thickBot="1" x14ac:dyDescent="0.2">
      <c r="A18" s="22" t="s">
        <v>14</v>
      </c>
      <c r="B18" s="105">
        <v>5400</v>
      </c>
      <c r="C18" s="113">
        <f t="shared" si="1"/>
        <v>3779.9999999999995</v>
      </c>
      <c r="D18" s="183"/>
      <c r="E18" s="260"/>
      <c r="F18" s="261"/>
      <c r="G18" s="261"/>
      <c r="H18" s="262"/>
      <c r="I18" s="150"/>
      <c r="J18" s="263"/>
      <c r="K18" s="264"/>
      <c r="L18" s="264"/>
      <c r="M18" s="265"/>
      <c r="N18" s="23"/>
      <c r="O18" s="94"/>
      <c r="P18" s="253"/>
      <c r="Q18" s="191"/>
      <c r="R18" s="253"/>
      <c r="S18" s="253"/>
      <c r="T18" s="94"/>
      <c r="U18" s="253"/>
      <c r="V18" s="191"/>
      <c r="W18" s="253"/>
      <c r="X18" s="35"/>
      <c r="Y18" s="130"/>
      <c r="Z18" s="299"/>
      <c r="AA18" s="35"/>
      <c r="AB18" s="26">
        <f>Y18*AC16</f>
        <v>0</v>
      </c>
      <c r="AC18" s="315"/>
    </row>
    <row r="19" spans="1:29" ht="24.95" customHeight="1" thickBot="1" x14ac:dyDescent="0.2">
      <c r="A19" s="19"/>
      <c r="B19" s="106"/>
      <c r="C19" s="19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9"/>
      <c r="O19" s="19"/>
      <c r="P19" s="20"/>
      <c r="Q19" s="19"/>
      <c r="R19" s="20"/>
      <c r="S19" s="20"/>
      <c r="T19" s="19"/>
      <c r="U19" s="20"/>
      <c r="V19" s="19"/>
      <c r="W19" s="20"/>
      <c r="X19" s="20"/>
      <c r="Y19" s="20"/>
      <c r="Z19" s="300" t="s">
        <v>33</v>
      </c>
      <c r="AA19" s="300"/>
      <c r="AB19" s="135">
        <f>SUM(AB16:AB18)</f>
        <v>0</v>
      </c>
      <c r="AC19" s="7"/>
    </row>
    <row r="20" spans="1:29" ht="24.95" customHeight="1" thickBot="1" x14ac:dyDescent="0.2">
      <c r="A20" s="156"/>
      <c r="B20" s="137" t="s">
        <v>70</v>
      </c>
      <c r="C20" s="157" t="s">
        <v>71</v>
      </c>
      <c r="D20" s="158" t="s">
        <v>51</v>
      </c>
      <c r="E20" s="247" t="s">
        <v>39</v>
      </c>
      <c r="F20" s="248"/>
      <c r="G20" s="248"/>
      <c r="H20" s="249"/>
      <c r="I20" s="38"/>
      <c r="J20" s="247" t="s">
        <v>92</v>
      </c>
      <c r="K20" s="248"/>
      <c r="L20" s="248"/>
      <c r="M20" s="249"/>
      <c r="N20" s="38"/>
      <c r="O20" s="247" t="s">
        <v>9</v>
      </c>
      <c r="P20" s="248"/>
      <c r="Q20" s="248"/>
      <c r="R20" s="249"/>
      <c r="S20" s="38"/>
      <c r="T20" s="247" t="s">
        <v>10</v>
      </c>
      <c r="U20" s="248"/>
      <c r="V20" s="248"/>
      <c r="W20" s="249"/>
      <c r="X20" s="137"/>
      <c r="Y20" s="159" t="s">
        <v>2</v>
      </c>
      <c r="Z20" s="38"/>
      <c r="AA20" s="38"/>
      <c r="AB20" s="160" t="s">
        <v>4</v>
      </c>
    </row>
    <row r="21" spans="1:29" ht="24.95" customHeight="1" x14ac:dyDescent="0.15">
      <c r="A21" s="326" t="s">
        <v>65</v>
      </c>
      <c r="B21" s="151">
        <v>5400</v>
      </c>
      <c r="C21" s="152">
        <f>B21*0.7</f>
        <v>3779.9999999999995</v>
      </c>
      <c r="D21" s="184"/>
      <c r="E21" s="254"/>
      <c r="F21" s="255"/>
      <c r="G21" s="255"/>
      <c r="H21" s="256"/>
      <c r="I21" s="149"/>
      <c r="J21" s="257"/>
      <c r="K21" s="258"/>
      <c r="L21" s="258"/>
      <c r="M21" s="259"/>
      <c r="N21" s="132"/>
      <c r="O21" s="153"/>
      <c r="P21" s="252" t="s">
        <v>19</v>
      </c>
      <c r="Q21" s="192"/>
      <c r="R21" s="252" t="s">
        <v>18</v>
      </c>
      <c r="S21" s="252" t="s">
        <v>8</v>
      </c>
      <c r="T21" s="153"/>
      <c r="U21" s="252" t="s">
        <v>19</v>
      </c>
      <c r="V21" s="192"/>
      <c r="W21" s="252" t="s">
        <v>18</v>
      </c>
      <c r="X21" s="18"/>
      <c r="Y21" s="154"/>
      <c r="Z21" s="298" t="s">
        <v>11</v>
      </c>
      <c r="AA21" s="18"/>
      <c r="AB21" s="155">
        <f>Y21*AC21</f>
        <v>0</v>
      </c>
      <c r="AC21" s="6">
        <v>3780</v>
      </c>
    </row>
    <row r="22" spans="1:29" ht="24.95" customHeight="1" x14ac:dyDescent="0.15">
      <c r="A22" s="327"/>
      <c r="B22" s="107">
        <v>5400</v>
      </c>
      <c r="C22" s="114">
        <f>B22*0.7</f>
        <v>3779.9999999999995</v>
      </c>
      <c r="D22" s="185"/>
      <c r="E22" s="269"/>
      <c r="F22" s="270"/>
      <c r="G22" s="270"/>
      <c r="H22" s="271"/>
      <c r="I22" s="149"/>
      <c r="J22" s="266"/>
      <c r="K22" s="267"/>
      <c r="L22" s="267"/>
      <c r="M22" s="268"/>
      <c r="N22" s="17"/>
      <c r="O22" s="93"/>
      <c r="P22" s="252"/>
      <c r="Q22" s="190"/>
      <c r="R22" s="252"/>
      <c r="S22" s="252"/>
      <c r="T22" s="93"/>
      <c r="U22" s="252"/>
      <c r="V22" s="190"/>
      <c r="W22" s="252"/>
      <c r="X22" s="18"/>
      <c r="Y22" s="129"/>
      <c r="Z22" s="298"/>
      <c r="AA22" s="18"/>
      <c r="AB22" s="25">
        <f>Y22*AC21</f>
        <v>0</v>
      </c>
    </row>
    <row r="23" spans="1:29" ht="24.95" customHeight="1" thickBot="1" x14ac:dyDescent="0.2">
      <c r="A23" s="328"/>
      <c r="B23" s="108">
        <v>5400</v>
      </c>
      <c r="C23" s="115">
        <f>B23*0.7</f>
        <v>3779.9999999999995</v>
      </c>
      <c r="D23" s="186"/>
      <c r="E23" s="260"/>
      <c r="F23" s="261"/>
      <c r="G23" s="261"/>
      <c r="H23" s="262"/>
      <c r="I23" s="150"/>
      <c r="J23" s="263"/>
      <c r="K23" s="264"/>
      <c r="L23" s="264"/>
      <c r="M23" s="265"/>
      <c r="N23" s="23"/>
      <c r="O23" s="94"/>
      <c r="P23" s="253"/>
      <c r="Q23" s="191"/>
      <c r="R23" s="253"/>
      <c r="S23" s="253"/>
      <c r="T23" s="94"/>
      <c r="U23" s="253"/>
      <c r="V23" s="191"/>
      <c r="W23" s="253"/>
      <c r="X23" s="35"/>
      <c r="Y23" s="130"/>
      <c r="Z23" s="299"/>
      <c r="AA23" s="35"/>
      <c r="AB23" s="26">
        <f>Y23*AC21</f>
        <v>0</v>
      </c>
    </row>
    <row r="24" spans="1:29" s="9" customFormat="1" ht="24.95" customHeight="1" thickBot="1" x14ac:dyDescent="0.2">
      <c r="A24" s="84"/>
      <c r="B24" s="109"/>
      <c r="C24" s="84"/>
      <c r="D24" s="85"/>
      <c r="E24" s="20"/>
      <c r="F24" s="19"/>
      <c r="G24" s="20"/>
      <c r="H24" s="19"/>
      <c r="I24" s="20"/>
      <c r="J24" s="19"/>
      <c r="K24" s="20"/>
      <c r="L24" s="19"/>
      <c r="M24" s="20"/>
      <c r="N24" s="19"/>
      <c r="O24" s="19"/>
      <c r="P24" s="20"/>
      <c r="Q24" s="19"/>
      <c r="R24" s="20"/>
      <c r="S24" s="20"/>
      <c r="T24" s="19"/>
      <c r="U24" s="20"/>
      <c r="V24" s="19"/>
      <c r="W24" s="20"/>
      <c r="X24" s="19"/>
      <c r="Y24" s="20"/>
      <c r="Z24" s="318" t="s">
        <v>52</v>
      </c>
      <c r="AA24" s="318"/>
      <c r="AB24" s="135">
        <f>AB21+AB22+AB23</f>
        <v>0</v>
      </c>
      <c r="AC24" s="86"/>
    </row>
    <row r="25" spans="1:29" ht="24.95" customHeight="1" thickBot="1" x14ac:dyDescent="0.2">
      <c r="A25" s="237" t="s">
        <v>138</v>
      </c>
      <c r="B25" s="137" t="s">
        <v>70</v>
      </c>
      <c r="C25" s="157" t="s">
        <v>71</v>
      </c>
      <c r="D25" s="158" t="s">
        <v>51</v>
      </c>
      <c r="E25" s="247" t="s">
        <v>39</v>
      </c>
      <c r="F25" s="248"/>
      <c r="G25" s="248"/>
      <c r="H25" s="249"/>
      <c r="I25" s="38"/>
      <c r="J25" s="247" t="s">
        <v>92</v>
      </c>
      <c r="K25" s="248"/>
      <c r="L25" s="248"/>
      <c r="M25" s="249"/>
      <c r="N25" s="38"/>
      <c r="O25" s="247" t="s">
        <v>9</v>
      </c>
      <c r="P25" s="248"/>
      <c r="Q25" s="248"/>
      <c r="R25" s="249"/>
      <c r="S25" s="38"/>
      <c r="T25" s="247" t="s">
        <v>10</v>
      </c>
      <c r="U25" s="248"/>
      <c r="V25" s="248"/>
      <c r="W25" s="249"/>
      <c r="X25" s="137"/>
      <c r="Y25" s="159" t="s">
        <v>2</v>
      </c>
      <c r="Z25" s="161"/>
      <c r="AA25" s="162"/>
      <c r="AB25" s="160" t="s">
        <v>4</v>
      </c>
    </row>
    <row r="26" spans="1:29" ht="24.95" customHeight="1" x14ac:dyDescent="0.15">
      <c r="A26" s="275" t="s">
        <v>108</v>
      </c>
      <c r="B26" s="151">
        <v>5040</v>
      </c>
      <c r="C26" s="152">
        <f>B26*0.7</f>
        <v>3528</v>
      </c>
      <c r="D26" s="184"/>
      <c r="E26" s="254"/>
      <c r="F26" s="255"/>
      <c r="G26" s="255"/>
      <c r="H26" s="256"/>
      <c r="I26" s="149"/>
      <c r="J26" s="257"/>
      <c r="K26" s="258"/>
      <c r="L26" s="258"/>
      <c r="M26" s="259"/>
      <c r="N26" s="132"/>
      <c r="O26" s="153"/>
      <c r="P26" s="252" t="s">
        <v>19</v>
      </c>
      <c r="Q26" s="192"/>
      <c r="R26" s="252" t="s">
        <v>18</v>
      </c>
      <c r="S26" s="252" t="s">
        <v>8</v>
      </c>
      <c r="T26" s="153"/>
      <c r="U26" s="252" t="s">
        <v>19</v>
      </c>
      <c r="V26" s="192"/>
      <c r="W26" s="252" t="s">
        <v>18</v>
      </c>
      <c r="X26" s="18"/>
      <c r="Y26" s="154"/>
      <c r="Z26" s="280" t="s">
        <v>11</v>
      </c>
      <c r="AA26" s="132"/>
      <c r="AB26" s="155">
        <f>Y26*AC27</f>
        <v>0</v>
      </c>
    </row>
    <row r="27" spans="1:29" ht="24.95" customHeight="1" x14ac:dyDescent="0.15">
      <c r="A27" s="275"/>
      <c r="B27" s="107">
        <v>5040</v>
      </c>
      <c r="C27" s="114">
        <f>B27*0.7</f>
        <v>3528</v>
      </c>
      <c r="D27" s="185"/>
      <c r="E27" s="269"/>
      <c r="F27" s="270"/>
      <c r="G27" s="270"/>
      <c r="H27" s="271"/>
      <c r="I27" s="149"/>
      <c r="J27" s="266"/>
      <c r="K27" s="267"/>
      <c r="L27" s="267"/>
      <c r="M27" s="268"/>
      <c r="N27" s="17"/>
      <c r="O27" s="93"/>
      <c r="P27" s="252"/>
      <c r="Q27" s="190"/>
      <c r="R27" s="252"/>
      <c r="S27" s="252"/>
      <c r="T27" s="93"/>
      <c r="U27" s="252"/>
      <c r="V27" s="190"/>
      <c r="W27" s="252"/>
      <c r="X27" s="18"/>
      <c r="Y27" s="129"/>
      <c r="Z27" s="281"/>
      <c r="AA27" s="17"/>
      <c r="AB27" s="25">
        <f>Y27*AC27</f>
        <v>0</v>
      </c>
      <c r="AC27" s="6">
        <f>5040*0.7</f>
        <v>3528</v>
      </c>
    </row>
    <row r="28" spans="1:29" ht="24.95" customHeight="1" thickBot="1" x14ac:dyDescent="0.2">
      <c r="A28" s="276"/>
      <c r="B28" s="108">
        <v>5040</v>
      </c>
      <c r="C28" s="115">
        <f>B28*0.7</f>
        <v>3528</v>
      </c>
      <c r="D28" s="186"/>
      <c r="E28" s="260"/>
      <c r="F28" s="261"/>
      <c r="G28" s="261"/>
      <c r="H28" s="262"/>
      <c r="I28" s="150"/>
      <c r="J28" s="263"/>
      <c r="K28" s="264"/>
      <c r="L28" s="264"/>
      <c r="M28" s="265"/>
      <c r="N28" s="23"/>
      <c r="O28" s="94"/>
      <c r="P28" s="253"/>
      <c r="Q28" s="191"/>
      <c r="R28" s="253"/>
      <c r="S28" s="253"/>
      <c r="T28" s="94"/>
      <c r="U28" s="253"/>
      <c r="V28" s="191"/>
      <c r="W28" s="253"/>
      <c r="X28" s="35"/>
      <c r="Y28" s="130"/>
      <c r="Z28" s="282"/>
      <c r="AA28" s="23"/>
      <c r="AB28" s="26">
        <f>Y28*AC27</f>
        <v>0</v>
      </c>
    </row>
    <row r="29" spans="1:29" s="9" customFormat="1" ht="24.95" customHeight="1" x14ac:dyDescent="0.15">
      <c r="A29" s="250" t="s">
        <v>69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19"/>
      <c r="Y29" s="20"/>
      <c r="Z29" s="318" t="s">
        <v>33</v>
      </c>
      <c r="AA29" s="318"/>
      <c r="AB29" s="135">
        <f>SUM(AB26:AB28)</f>
        <v>0</v>
      </c>
      <c r="AC29" s="86"/>
    </row>
    <row r="30" spans="1:29" ht="24.95" customHeight="1" x14ac:dyDescent="0.15">
      <c r="A30" s="251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9"/>
      <c r="Y30" s="10"/>
      <c r="Z30" s="9"/>
      <c r="AA30" s="9"/>
      <c r="AB30" s="11"/>
    </row>
    <row r="31" spans="1:29" s="9" customFormat="1" ht="15" customHeight="1" x14ac:dyDescent="0.15">
      <c r="A31" s="84"/>
      <c r="B31" s="84"/>
      <c r="C31" s="84"/>
      <c r="D31" s="85"/>
      <c r="E31" s="20"/>
      <c r="F31" s="19"/>
      <c r="G31" s="20"/>
      <c r="H31" s="19"/>
      <c r="I31" s="20"/>
      <c r="J31" s="19"/>
      <c r="K31" s="20"/>
      <c r="L31" s="19"/>
      <c r="M31" s="20"/>
      <c r="N31" s="19"/>
      <c r="O31" s="19"/>
      <c r="P31" s="20"/>
      <c r="Q31" s="19"/>
      <c r="R31" s="20"/>
      <c r="S31" s="20"/>
      <c r="T31" s="19"/>
      <c r="U31" s="20"/>
      <c r="V31" s="19"/>
      <c r="W31" s="20"/>
      <c r="X31" s="19"/>
      <c r="Y31" s="20"/>
      <c r="Z31" s="20"/>
      <c r="AA31" s="20"/>
      <c r="AB31" s="95"/>
      <c r="AC31" s="86"/>
    </row>
    <row r="32" spans="1:29" ht="24.95" customHeight="1" thickBot="1" x14ac:dyDescent="0.25">
      <c r="A32" s="118" t="s">
        <v>67</v>
      </c>
      <c r="B32" s="100"/>
      <c r="C32" s="100"/>
      <c r="D32" s="19"/>
      <c r="E32" s="20"/>
      <c r="F32" s="19"/>
      <c r="G32" s="20"/>
      <c r="H32" s="19"/>
      <c r="I32" s="20"/>
      <c r="J32" s="19"/>
      <c r="K32" s="20"/>
      <c r="L32" s="19"/>
      <c r="M32" s="19"/>
      <c r="N32" s="19"/>
      <c r="O32" s="19"/>
      <c r="P32" s="20"/>
      <c r="Q32" s="19"/>
      <c r="R32" s="20"/>
      <c r="S32" s="20"/>
      <c r="T32" s="19"/>
      <c r="U32" s="20"/>
      <c r="V32" s="19"/>
      <c r="W32" s="20"/>
      <c r="X32" s="20"/>
      <c r="Y32" s="20"/>
      <c r="Z32" s="20"/>
      <c r="AA32" s="20"/>
      <c r="AB32" s="24"/>
      <c r="AC32" s="7"/>
    </row>
    <row r="33" spans="1:29" ht="24.95" customHeight="1" thickBot="1" x14ac:dyDescent="0.2">
      <c r="A33" s="36"/>
      <c r="B33" s="137" t="s">
        <v>70</v>
      </c>
      <c r="C33" s="157" t="s">
        <v>71</v>
      </c>
      <c r="D33" s="37" t="s">
        <v>37</v>
      </c>
      <c r="E33" s="247" t="s">
        <v>40</v>
      </c>
      <c r="F33" s="248"/>
      <c r="G33" s="248"/>
      <c r="H33" s="249"/>
      <c r="I33" s="38"/>
      <c r="J33" s="247" t="s">
        <v>92</v>
      </c>
      <c r="K33" s="248"/>
      <c r="L33" s="248"/>
      <c r="M33" s="249"/>
      <c r="N33" s="38"/>
      <c r="O33" s="247" t="s">
        <v>9</v>
      </c>
      <c r="P33" s="248"/>
      <c r="Q33" s="248"/>
      <c r="R33" s="249"/>
      <c r="S33" s="38"/>
      <c r="T33" s="247" t="s">
        <v>10</v>
      </c>
      <c r="U33" s="248"/>
      <c r="V33" s="248"/>
      <c r="W33" s="249"/>
      <c r="X33" s="137"/>
      <c r="Y33" s="159" t="s">
        <v>2</v>
      </c>
      <c r="Z33" s="38"/>
      <c r="AA33" s="38"/>
      <c r="AB33" s="39" t="s">
        <v>4</v>
      </c>
    </row>
    <row r="34" spans="1:29" ht="24.95" customHeight="1" x14ac:dyDescent="0.15">
      <c r="A34" s="163" t="s">
        <v>15</v>
      </c>
      <c r="B34" s="164">
        <v>4320</v>
      </c>
      <c r="C34" s="165">
        <f>B34*0.7</f>
        <v>3024</v>
      </c>
      <c r="D34" s="187"/>
      <c r="E34" s="254"/>
      <c r="F34" s="255"/>
      <c r="G34" s="255"/>
      <c r="H34" s="256"/>
      <c r="I34" s="149"/>
      <c r="J34" s="257"/>
      <c r="K34" s="258"/>
      <c r="L34" s="258"/>
      <c r="M34" s="259"/>
      <c r="N34" s="132"/>
      <c r="O34" s="153"/>
      <c r="P34" s="252" t="s">
        <v>19</v>
      </c>
      <c r="Q34" s="192"/>
      <c r="R34" s="252" t="s">
        <v>18</v>
      </c>
      <c r="S34" s="252" t="s">
        <v>8</v>
      </c>
      <c r="T34" s="153"/>
      <c r="U34" s="252" t="s">
        <v>19</v>
      </c>
      <c r="V34" s="192"/>
      <c r="W34" s="252" t="s">
        <v>18</v>
      </c>
      <c r="X34" s="18"/>
      <c r="Y34" s="154"/>
      <c r="Z34" s="294" t="s">
        <v>11</v>
      </c>
      <c r="AA34" s="166"/>
      <c r="AB34" s="155">
        <f>Y34*AC34</f>
        <v>0</v>
      </c>
      <c r="AC34" s="316">
        <f>②試算表!D10</f>
        <v>3024</v>
      </c>
    </row>
    <row r="35" spans="1:29" ht="24.95" customHeight="1" x14ac:dyDescent="0.15">
      <c r="A35" s="21" t="s">
        <v>16</v>
      </c>
      <c r="B35" s="104">
        <v>4320</v>
      </c>
      <c r="C35" s="112">
        <f t="shared" ref="C35:C36" si="2">B35*0.7</f>
        <v>3024</v>
      </c>
      <c r="D35" s="182"/>
      <c r="E35" s="269"/>
      <c r="F35" s="270"/>
      <c r="G35" s="270"/>
      <c r="H35" s="271"/>
      <c r="I35" s="149"/>
      <c r="J35" s="266"/>
      <c r="K35" s="267"/>
      <c r="L35" s="267"/>
      <c r="M35" s="268"/>
      <c r="N35" s="17"/>
      <c r="O35" s="93"/>
      <c r="P35" s="252"/>
      <c r="Q35" s="190"/>
      <c r="R35" s="252"/>
      <c r="S35" s="252"/>
      <c r="T35" s="93"/>
      <c r="U35" s="252"/>
      <c r="V35" s="190"/>
      <c r="W35" s="252"/>
      <c r="X35" s="18"/>
      <c r="Y35" s="129"/>
      <c r="Z35" s="295"/>
      <c r="AA35" s="98"/>
      <c r="AB35" s="25">
        <f>Y35*AC34</f>
        <v>0</v>
      </c>
      <c r="AC35" s="316"/>
    </row>
    <row r="36" spans="1:29" ht="24.95" customHeight="1" thickBot="1" x14ac:dyDescent="0.2">
      <c r="A36" s="22" t="s">
        <v>17</v>
      </c>
      <c r="B36" s="105">
        <v>4320</v>
      </c>
      <c r="C36" s="113">
        <f t="shared" si="2"/>
        <v>3024</v>
      </c>
      <c r="D36" s="183"/>
      <c r="E36" s="260"/>
      <c r="F36" s="261"/>
      <c r="G36" s="261"/>
      <c r="H36" s="262"/>
      <c r="I36" s="150"/>
      <c r="J36" s="263"/>
      <c r="K36" s="264"/>
      <c r="L36" s="264"/>
      <c r="M36" s="265"/>
      <c r="N36" s="23"/>
      <c r="O36" s="94"/>
      <c r="P36" s="253"/>
      <c r="Q36" s="191"/>
      <c r="R36" s="253"/>
      <c r="S36" s="253"/>
      <c r="T36" s="94"/>
      <c r="U36" s="253"/>
      <c r="V36" s="191"/>
      <c r="W36" s="253"/>
      <c r="X36" s="35"/>
      <c r="Y36" s="130"/>
      <c r="Z36" s="296"/>
      <c r="AA36" s="99"/>
      <c r="AB36" s="26">
        <f>Y36*AC34</f>
        <v>0</v>
      </c>
      <c r="AC36" s="316"/>
    </row>
    <row r="37" spans="1:29" ht="24.95" customHeight="1" thickBo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36"/>
      <c r="P37" s="136"/>
      <c r="Q37" s="136"/>
      <c r="R37" s="136"/>
      <c r="S37" s="15"/>
      <c r="T37" s="136"/>
      <c r="U37" s="136"/>
      <c r="V37" s="136"/>
      <c r="W37" s="136"/>
      <c r="X37" s="136"/>
      <c r="Y37" s="20"/>
      <c r="Z37" s="317" t="s">
        <v>33</v>
      </c>
      <c r="AA37" s="317"/>
      <c r="AB37" s="167">
        <f>SUM(AB34:AB36)</f>
        <v>0</v>
      </c>
    </row>
    <row r="38" spans="1:29" ht="24.95" customHeight="1" thickBot="1" x14ac:dyDescent="0.2">
      <c r="A38" s="36"/>
      <c r="B38" s="137" t="s">
        <v>70</v>
      </c>
      <c r="C38" s="157" t="s">
        <v>71</v>
      </c>
      <c r="D38" s="37" t="s">
        <v>38</v>
      </c>
      <c r="E38" s="247" t="s">
        <v>40</v>
      </c>
      <c r="F38" s="248"/>
      <c r="G38" s="248"/>
      <c r="H38" s="249"/>
      <c r="I38" s="38"/>
      <c r="J38" s="247" t="s">
        <v>92</v>
      </c>
      <c r="K38" s="248"/>
      <c r="L38" s="248"/>
      <c r="M38" s="249"/>
      <c r="N38" s="38"/>
      <c r="O38" s="247" t="s">
        <v>9</v>
      </c>
      <c r="P38" s="248"/>
      <c r="Q38" s="248"/>
      <c r="R38" s="249"/>
      <c r="S38" s="38"/>
      <c r="T38" s="247" t="s">
        <v>10</v>
      </c>
      <c r="U38" s="248"/>
      <c r="V38" s="248"/>
      <c r="W38" s="249"/>
      <c r="X38" s="137"/>
      <c r="Y38" s="159" t="s">
        <v>2</v>
      </c>
      <c r="Z38" s="38"/>
      <c r="AA38" s="38"/>
      <c r="AB38" s="39" t="s">
        <v>4</v>
      </c>
    </row>
    <row r="39" spans="1:29" ht="24.95" customHeight="1" x14ac:dyDescent="0.15">
      <c r="A39" s="163" t="s">
        <v>15</v>
      </c>
      <c r="B39" s="164">
        <v>4320</v>
      </c>
      <c r="C39" s="165">
        <f>B39*0.7</f>
        <v>3024</v>
      </c>
      <c r="D39" s="187"/>
      <c r="E39" s="254"/>
      <c r="F39" s="255"/>
      <c r="G39" s="255"/>
      <c r="H39" s="256"/>
      <c r="I39" s="149"/>
      <c r="J39" s="257"/>
      <c r="K39" s="258"/>
      <c r="L39" s="258"/>
      <c r="M39" s="259"/>
      <c r="N39" s="132"/>
      <c r="O39" s="153"/>
      <c r="P39" s="252" t="s">
        <v>19</v>
      </c>
      <c r="Q39" s="192"/>
      <c r="R39" s="252" t="s">
        <v>18</v>
      </c>
      <c r="S39" s="252" t="s">
        <v>8</v>
      </c>
      <c r="T39" s="153"/>
      <c r="U39" s="252" t="s">
        <v>19</v>
      </c>
      <c r="V39" s="192"/>
      <c r="W39" s="252" t="s">
        <v>18</v>
      </c>
      <c r="X39" s="18"/>
      <c r="Y39" s="154"/>
      <c r="Z39" s="294" t="s">
        <v>11</v>
      </c>
      <c r="AA39" s="166"/>
      <c r="AB39" s="155">
        <f>Y39*AC39</f>
        <v>0</v>
      </c>
      <c r="AC39" s="315">
        <f>②試算表!D11</f>
        <v>3024</v>
      </c>
    </row>
    <row r="40" spans="1:29" ht="24.95" customHeight="1" x14ac:dyDescent="0.15">
      <c r="A40" s="21" t="s">
        <v>16</v>
      </c>
      <c r="B40" s="104">
        <v>4320</v>
      </c>
      <c r="C40" s="112">
        <f t="shared" ref="C40:C41" si="3">B40*0.7</f>
        <v>3024</v>
      </c>
      <c r="D40" s="182"/>
      <c r="E40" s="269"/>
      <c r="F40" s="270"/>
      <c r="G40" s="270"/>
      <c r="H40" s="271"/>
      <c r="I40" s="149"/>
      <c r="J40" s="266"/>
      <c r="K40" s="267"/>
      <c r="L40" s="267"/>
      <c r="M40" s="268"/>
      <c r="N40" s="17"/>
      <c r="O40" s="93"/>
      <c r="P40" s="252"/>
      <c r="Q40" s="190"/>
      <c r="R40" s="252"/>
      <c r="S40" s="252"/>
      <c r="T40" s="93"/>
      <c r="U40" s="252"/>
      <c r="V40" s="190"/>
      <c r="W40" s="252"/>
      <c r="X40" s="18"/>
      <c r="Y40" s="129"/>
      <c r="Z40" s="295"/>
      <c r="AA40" s="98"/>
      <c r="AB40" s="25">
        <f>Y40*AC39</f>
        <v>0</v>
      </c>
      <c r="AC40" s="315"/>
    </row>
    <row r="41" spans="1:29" ht="24.95" customHeight="1" thickBot="1" x14ac:dyDescent="0.2">
      <c r="A41" s="22" t="s">
        <v>17</v>
      </c>
      <c r="B41" s="105">
        <v>4320</v>
      </c>
      <c r="C41" s="113">
        <f t="shared" si="3"/>
        <v>3024</v>
      </c>
      <c r="D41" s="183"/>
      <c r="E41" s="260"/>
      <c r="F41" s="261"/>
      <c r="G41" s="261"/>
      <c r="H41" s="262"/>
      <c r="I41" s="150"/>
      <c r="J41" s="263"/>
      <c r="K41" s="264"/>
      <c r="L41" s="264"/>
      <c r="M41" s="265"/>
      <c r="N41" s="23"/>
      <c r="O41" s="94"/>
      <c r="P41" s="253"/>
      <c r="Q41" s="191"/>
      <c r="R41" s="253"/>
      <c r="S41" s="253"/>
      <c r="T41" s="94"/>
      <c r="U41" s="253"/>
      <c r="V41" s="191"/>
      <c r="W41" s="253"/>
      <c r="X41" s="35"/>
      <c r="Y41" s="130"/>
      <c r="Z41" s="296"/>
      <c r="AA41" s="99"/>
      <c r="AB41" s="26">
        <f>Y41*AC39</f>
        <v>0</v>
      </c>
      <c r="AC41" s="315"/>
    </row>
    <row r="42" spans="1:29" ht="24.95" customHeight="1" x14ac:dyDescent="0.15">
      <c r="A42" s="19"/>
      <c r="B42" s="19"/>
      <c r="C42" s="19"/>
      <c r="D42" s="19"/>
      <c r="E42" s="20"/>
      <c r="F42" s="19"/>
      <c r="G42" s="20"/>
      <c r="H42" s="19"/>
      <c r="I42" s="20"/>
      <c r="J42" s="19"/>
      <c r="K42" s="20"/>
      <c r="L42" s="19"/>
      <c r="M42" s="20"/>
      <c r="N42" s="19"/>
      <c r="O42" s="19"/>
      <c r="P42" s="20"/>
      <c r="Q42" s="19"/>
      <c r="R42" s="20"/>
      <c r="S42" s="20"/>
      <c r="T42" s="19"/>
      <c r="U42" s="20"/>
      <c r="V42" s="19"/>
      <c r="W42" s="20"/>
      <c r="X42" s="20"/>
      <c r="Y42" s="20"/>
      <c r="Z42" s="300" t="s">
        <v>33</v>
      </c>
      <c r="AA42" s="300"/>
      <c r="AB42" s="135">
        <f>SUM(AB39:AB41)</f>
        <v>0</v>
      </c>
      <c r="AC42" s="7"/>
    </row>
    <row r="43" spans="1:29" ht="24.95" customHeight="1" thickBot="1" x14ac:dyDescent="0.25">
      <c r="A43" s="118" t="s">
        <v>68</v>
      </c>
      <c r="B43" s="100"/>
      <c r="C43" s="100"/>
      <c r="D43" s="19"/>
      <c r="E43" s="20"/>
      <c r="F43" s="19"/>
      <c r="G43" s="20"/>
      <c r="H43" s="19"/>
      <c r="I43" s="20"/>
      <c r="J43" s="19"/>
      <c r="K43" s="20"/>
      <c r="L43" s="19"/>
      <c r="M43" s="19"/>
      <c r="N43" s="19"/>
      <c r="O43" s="19"/>
      <c r="P43" s="20"/>
      <c r="Q43" s="19"/>
      <c r="R43" s="20"/>
      <c r="S43" s="20"/>
      <c r="T43" s="19"/>
      <c r="U43" s="20"/>
      <c r="V43" s="19"/>
      <c r="W43" s="20"/>
      <c r="X43" s="20"/>
      <c r="Y43" s="20"/>
      <c r="Z43" s="20"/>
      <c r="AA43" s="20"/>
      <c r="AB43" s="24"/>
      <c r="AC43" s="7"/>
    </row>
    <row r="44" spans="1:29" ht="24.95" customHeight="1" thickBot="1" x14ac:dyDescent="0.2">
      <c r="A44" s="36"/>
      <c r="B44" s="137" t="s">
        <v>70</v>
      </c>
      <c r="C44" s="157" t="s">
        <v>71</v>
      </c>
      <c r="D44" s="37" t="s">
        <v>128</v>
      </c>
      <c r="E44" s="247" t="s">
        <v>40</v>
      </c>
      <c r="F44" s="248"/>
      <c r="G44" s="248"/>
      <c r="H44" s="249"/>
      <c r="I44" s="38"/>
      <c r="J44" s="247" t="s">
        <v>92</v>
      </c>
      <c r="K44" s="248"/>
      <c r="L44" s="248"/>
      <c r="M44" s="249"/>
      <c r="N44" s="38"/>
      <c r="O44" s="247" t="s">
        <v>9</v>
      </c>
      <c r="P44" s="248"/>
      <c r="Q44" s="248"/>
      <c r="R44" s="249"/>
      <c r="S44" s="38"/>
      <c r="T44" s="247" t="s">
        <v>10</v>
      </c>
      <c r="U44" s="248"/>
      <c r="V44" s="248"/>
      <c r="W44" s="249"/>
      <c r="X44" s="137"/>
      <c r="Y44" s="159" t="s">
        <v>2</v>
      </c>
      <c r="Z44" s="38"/>
      <c r="AA44" s="38"/>
      <c r="AB44" s="39" t="s">
        <v>4</v>
      </c>
    </row>
    <row r="45" spans="1:29" ht="24.95" customHeight="1" x14ac:dyDescent="0.15">
      <c r="A45" s="180" t="s">
        <v>105</v>
      </c>
      <c r="B45" s="174">
        <f>IF(D45="","",IF(D45="60分（F基礎、Gex理論、種目別理論）",7500,IF(D45="40分（種目別理論×２）",5000,IF(D45="30分（Gex理論、種目別理論）",5000,IF(D45="50分（Gex理論、種目別理論×２）",7500,IF(D45="80分（F基礎、Gex理論、種目別理論×２）",10000,IF(D45="20分（種目別理論）",2500,IF(D45="100分（F基礎、Gex理論、種目別理論×３）",12500,IF(D45="30分（F基礎のみ）",5000,IF(D45="40分（F基礎、Gex理論）",5000,0))))))))))</f>
        <v>2500</v>
      </c>
      <c r="C45" s="175">
        <f>IF(B45="","",B45*0.7)</f>
        <v>1750</v>
      </c>
      <c r="D45" s="223" t="s">
        <v>119</v>
      </c>
      <c r="E45" s="272"/>
      <c r="F45" s="273"/>
      <c r="G45" s="273"/>
      <c r="H45" s="274"/>
      <c r="I45" s="148"/>
      <c r="J45" s="289"/>
      <c r="K45" s="290"/>
      <c r="L45" s="290"/>
      <c r="M45" s="291"/>
      <c r="N45" s="32"/>
      <c r="O45" s="92"/>
      <c r="P45" s="285" t="s">
        <v>19</v>
      </c>
      <c r="Q45" s="189"/>
      <c r="R45" s="285" t="s">
        <v>18</v>
      </c>
      <c r="S45" s="285" t="s">
        <v>8</v>
      </c>
      <c r="T45" s="92"/>
      <c r="U45" s="285" t="s">
        <v>19</v>
      </c>
      <c r="V45" s="189"/>
      <c r="W45" s="285" t="s">
        <v>18</v>
      </c>
      <c r="X45" s="168"/>
      <c r="Y45" s="128"/>
      <c r="Z45" s="297" t="s">
        <v>11</v>
      </c>
      <c r="AA45" s="32"/>
      <c r="AB45" s="34">
        <f>IF(C45="",0,Y45*C45)</f>
        <v>0</v>
      </c>
    </row>
    <row r="46" spans="1:29" ht="24.95" customHeight="1" x14ac:dyDescent="0.15">
      <c r="A46" s="170" t="s">
        <v>106</v>
      </c>
      <c r="B46" s="171" t="str">
        <f t="shared" ref="B46:B47" si="4">IF(D46="","",IF(D46="60分（F基礎、Gex理論、種目別理論）",7500,IF(D46="40分（種目別理論×２）",5000,IF(D46="30分（Gex理論、種目別理論）",5000,IF(D46="50分（Gex理論、種目別理論×２）",7500,IF(D46="80分（F基礎、Gex理論、種目別理論×２）",10000,IF(D46="20分（種目別理論）",2500,IF(D46="100分（F基礎、Gex理論、種目別理論×３）",12500,IF(D46="30分（F基礎のみ）",5000,IF(D46="40分（F基礎、Gex理論）",5000,0))))))))))</f>
        <v/>
      </c>
      <c r="C46" s="116" t="str">
        <f t="shared" ref="C46:C47" si="5">IF(B46="","",B46*0.7)</f>
        <v/>
      </c>
      <c r="D46" s="224"/>
      <c r="E46" s="269"/>
      <c r="F46" s="270"/>
      <c r="G46" s="270"/>
      <c r="H46" s="271"/>
      <c r="I46" s="149"/>
      <c r="J46" s="266"/>
      <c r="K46" s="267"/>
      <c r="L46" s="267"/>
      <c r="M46" s="268"/>
      <c r="N46" s="17"/>
      <c r="O46" s="93"/>
      <c r="P46" s="252"/>
      <c r="Q46" s="190"/>
      <c r="R46" s="252"/>
      <c r="S46" s="252"/>
      <c r="T46" s="93"/>
      <c r="U46" s="252"/>
      <c r="V46" s="190"/>
      <c r="W46" s="252"/>
      <c r="X46" s="169"/>
      <c r="Y46" s="129"/>
      <c r="Z46" s="298"/>
      <c r="AA46" s="17"/>
      <c r="AB46" s="25">
        <f t="shared" ref="AB46:AB47" si="6">IF(C46="",0,Y46*C46)</f>
        <v>0</v>
      </c>
    </row>
    <row r="47" spans="1:29" ht="24.95" customHeight="1" thickBot="1" x14ac:dyDescent="0.2">
      <c r="A47" s="176" t="s">
        <v>107</v>
      </c>
      <c r="B47" s="177" t="str">
        <f t="shared" si="4"/>
        <v/>
      </c>
      <c r="C47" s="117" t="str">
        <f t="shared" si="5"/>
        <v/>
      </c>
      <c r="D47" s="188"/>
      <c r="E47" s="260"/>
      <c r="F47" s="261"/>
      <c r="G47" s="261"/>
      <c r="H47" s="262"/>
      <c r="I47" s="150"/>
      <c r="J47" s="263"/>
      <c r="K47" s="264"/>
      <c r="L47" s="264"/>
      <c r="M47" s="265"/>
      <c r="N47" s="23"/>
      <c r="O47" s="94"/>
      <c r="P47" s="253"/>
      <c r="Q47" s="191"/>
      <c r="R47" s="253"/>
      <c r="S47" s="253"/>
      <c r="T47" s="94"/>
      <c r="U47" s="253"/>
      <c r="V47" s="191"/>
      <c r="W47" s="253"/>
      <c r="X47" s="178"/>
      <c r="Y47" s="179"/>
      <c r="Z47" s="299"/>
      <c r="AA47" s="23"/>
      <c r="AB47" s="26">
        <f t="shared" si="6"/>
        <v>0</v>
      </c>
      <c r="AC47" s="139"/>
    </row>
    <row r="48" spans="1:29" ht="24.95" customHeight="1" thickBot="1" x14ac:dyDescent="0.2">
      <c r="A48" s="229" t="s">
        <v>99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300" t="s">
        <v>33</v>
      </c>
      <c r="AA48" s="300"/>
      <c r="AB48" s="135">
        <f>SUM(AB45:AB47)</f>
        <v>0</v>
      </c>
    </row>
    <row r="49" spans="1:28" ht="24.95" customHeight="1" thickBot="1" x14ac:dyDescent="0.2">
      <c r="A49" s="238" t="s">
        <v>131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40"/>
      <c r="N49" s="228"/>
      <c r="P49" s="228"/>
      <c r="Q49" s="228"/>
      <c r="R49" s="228"/>
      <c r="S49" s="228"/>
      <c r="T49" s="228"/>
      <c r="U49" s="228"/>
      <c r="V49" s="312" t="s">
        <v>136</v>
      </c>
      <c r="W49" s="313"/>
      <c r="X49" s="314"/>
      <c r="Y49" s="236" t="s">
        <v>2</v>
      </c>
    </row>
    <row r="50" spans="1:28" ht="24.95" customHeight="1" x14ac:dyDescent="0.15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3"/>
      <c r="N50" s="228"/>
      <c r="O50" s="301" t="s">
        <v>137</v>
      </c>
      <c r="P50" s="301"/>
      <c r="Q50" s="301"/>
      <c r="R50" s="301"/>
      <c r="S50" s="301"/>
      <c r="T50" s="301"/>
      <c r="U50" s="302"/>
      <c r="V50" s="303"/>
      <c r="W50" s="304"/>
      <c r="X50" s="305"/>
      <c r="Y50" s="233"/>
      <c r="Z50" t="s">
        <v>11</v>
      </c>
      <c r="AB50" s="230">
        <f>50*Y50</f>
        <v>0</v>
      </c>
    </row>
    <row r="51" spans="1:28" ht="24.95" customHeight="1" x14ac:dyDescent="0.15">
      <c r="A51" s="241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3"/>
      <c r="M51" s="227"/>
      <c r="N51" s="228"/>
      <c r="O51" s="301"/>
      <c r="P51" s="301"/>
      <c r="Q51" s="301"/>
      <c r="R51" s="301"/>
      <c r="S51" s="301"/>
      <c r="T51" s="301"/>
      <c r="U51" s="302"/>
      <c r="V51" s="306"/>
      <c r="W51" s="307"/>
      <c r="X51" s="308"/>
      <c r="Y51" s="234"/>
      <c r="Z51" t="s">
        <v>11</v>
      </c>
      <c r="AB51" s="231">
        <f t="shared" ref="AB51:AB52" si="7">50*Y51</f>
        <v>0</v>
      </c>
    </row>
    <row r="52" spans="1:28" ht="24.95" customHeight="1" thickBot="1" x14ac:dyDescent="0.2">
      <c r="A52" s="241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3"/>
      <c r="M52" s="227"/>
      <c r="N52" s="228"/>
      <c r="O52" s="301"/>
      <c r="P52" s="301"/>
      <c r="Q52" s="301"/>
      <c r="R52" s="301"/>
      <c r="S52" s="301"/>
      <c r="T52" s="301"/>
      <c r="U52" s="302"/>
      <c r="V52" s="309"/>
      <c r="W52" s="310"/>
      <c r="X52" s="311"/>
      <c r="Y52" s="235"/>
      <c r="Z52" t="s">
        <v>11</v>
      </c>
      <c r="AB52" s="232">
        <f t="shared" si="7"/>
        <v>0</v>
      </c>
    </row>
    <row r="53" spans="1:28" ht="20.100000000000001" customHeight="1" thickBot="1" x14ac:dyDescent="0.2">
      <c r="A53" s="241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3"/>
      <c r="M53" s="227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</row>
    <row r="54" spans="1:28" ht="24.95" customHeight="1" thickBot="1" x14ac:dyDescent="0.2">
      <c r="A54" s="244"/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6"/>
      <c r="M54" s="226"/>
      <c r="N54" s="226"/>
      <c r="O54" s="226"/>
      <c r="P54" s="226"/>
      <c r="Q54" s="226"/>
      <c r="R54" s="226"/>
      <c r="S54" s="226"/>
      <c r="T54" s="226"/>
      <c r="U54" s="226"/>
      <c r="Y54" s="292" t="s">
        <v>34</v>
      </c>
      <c r="Z54" s="293"/>
      <c r="AA54" s="293"/>
      <c r="AB54" s="27">
        <f>AB14+AB19+AB37+AB42+AB48+AB24+AB29-AB50-AB51-AB52</f>
        <v>0</v>
      </c>
    </row>
  </sheetData>
  <sheetProtection password="8D33" sheet="1" objects="1" scenarios="1" selectLockedCells="1"/>
  <mergeCells count="151">
    <mergeCell ref="J45:M45"/>
    <mergeCell ref="E46:H46"/>
    <mergeCell ref="J46:M46"/>
    <mergeCell ref="E47:H47"/>
    <mergeCell ref="J47:M47"/>
    <mergeCell ref="E41:H41"/>
    <mergeCell ref="J41:M41"/>
    <mergeCell ref="J25:M25"/>
    <mergeCell ref="J26:M26"/>
    <mergeCell ref="E40:H40"/>
    <mergeCell ref="J40:M40"/>
    <mergeCell ref="E25:H25"/>
    <mergeCell ref="E26:H26"/>
    <mergeCell ref="E27:H27"/>
    <mergeCell ref="E28:H28"/>
    <mergeCell ref="J28:M28"/>
    <mergeCell ref="E33:H33"/>
    <mergeCell ref="J33:M33"/>
    <mergeCell ref="A21:A23"/>
    <mergeCell ref="J22:M22"/>
    <mergeCell ref="E23:H23"/>
    <mergeCell ref="E10:H10"/>
    <mergeCell ref="E17:H17"/>
    <mergeCell ref="J17:M17"/>
    <mergeCell ref="E11:H11"/>
    <mergeCell ref="E12:H12"/>
    <mergeCell ref="E13:H13"/>
    <mergeCell ref="E5:P5"/>
    <mergeCell ref="E6:P6"/>
    <mergeCell ref="E15:H15"/>
    <mergeCell ref="J15:M15"/>
    <mergeCell ref="E16:H16"/>
    <mergeCell ref="J16:M16"/>
    <mergeCell ref="J13:M13"/>
    <mergeCell ref="J10:M10"/>
    <mergeCell ref="P11:P13"/>
    <mergeCell ref="D1:V1"/>
    <mergeCell ref="W1:Y1"/>
    <mergeCell ref="Z1:AB1"/>
    <mergeCell ref="U3:V3"/>
    <mergeCell ref="Z11:Z13"/>
    <mergeCell ref="R21:R23"/>
    <mergeCell ref="S21:S23"/>
    <mergeCell ref="U21:U23"/>
    <mergeCell ref="W21:W23"/>
    <mergeCell ref="W2:AB2"/>
    <mergeCell ref="E3:K3"/>
    <mergeCell ref="E4:K4"/>
    <mergeCell ref="E18:H18"/>
    <mergeCell ref="J18:M18"/>
    <mergeCell ref="E20:H20"/>
    <mergeCell ref="J20:M20"/>
    <mergeCell ref="E21:H21"/>
    <mergeCell ref="J21:M21"/>
    <mergeCell ref="E22:H22"/>
    <mergeCell ref="J23:M23"/>
    <mergeCell ref="Z16:Z18"/>
    <mergeCell ref="Z14:AA14"/>
    <mergeCell ref="U16:U18"/>
    <mergeCell ref="M3:T3"/>
    <mergeCell ref="AC11:AC13"/>
    <mergeCell ref="AC16:AC18"/>
    <mergeCell ref="AC34:AC36"/>
    <mergeCell ref="AC39:AC41"/>
    <mergeCell ref="O44:R44"/>
    <mergeCell ref="T44:W44"/>
    <mergeCell ref="Z37:AA37"/>
    <mergeCell ref="Z19:AA19"/>
    <mergeCell ref="Z42:AA42"/>
    <mergeCell ref="S11:S13"/>
    <mergeCell ref="W11:W13"/>
    <mergeCell ref="O20:R20"/>
    <mergeCell ref="T20:W20"/>
    <mergeCell ref="P21:P23"/>
    <mergeCell ref="Z21:Z23"/>
    <mergeCell ref="Z24:AA24"/>
    <mergeCell ref="Z34:Z36"/>
    <mergeCell ref="O38:R38"/>
    <mergeCell ref="P34:P36"/>
    <mergeCell ref="R34:R36"/>
    <mergeCell ref="S34:S36"/>
    <mergeCell ref="U34:U36"/>
    <mergeCell ref="Z29:AA29"/>
    <mergeCell ref="W34:W36"/>
    <mergeCell ref="Y54:AA54"/>
    <mergeCell ref="R39:R41"/>
    <mergeCell ref="S39:S41"/>
    <mergeCell ref="U39:U41"/>
    <mergeCell ref="W39:W41"/>
    <mergeCell ref="Z39:Z41"/>
    <mergeCell ref="R45:R47"/>
    <mergeCell ref="U45:U47"/>
    <mergeCell ref="Z45:Z47"/>
    <mergeCell ref="S45:S47"/>
    <mergeCell ref="W45:W47"/>
    <mergeCell ref="Z48:AA48"/>
    <mergeCell ref="O50:U52"/>
    <mergeCell ref="V50:X50"/>
    <mergeCell ref="V51:X51"/>
    <mergeCell ref="V52:X52"/>
    <mergeCell ref="V49:X49"/>
    <mergeCell ref="P45:P47"/>
    <mergeCell ref="P39:P41"/>
    <mergeCell ref="O25:R25"/>
    <mergeCell ref="T25:W25"/>
    <mergeCell ref="A26:A28"/>
    <mergeCell ref="P4:T4"/>
    <mergeCell ref="U4:V4"/>
    <mergeCell ref="Z26:Z28"/>
    <mergeCell ref="U5:V5"/>
    <mergeCell ref="R5:T5"/>
    <mergeCell ref="W16:W18"/>
    <mergeCell ref="P16:P18"/>
    <mergeCell ref="R16:R18"/>
    <mergeCell ref="S16:S18"/>
    <mergeCell ref="L7:AB7"/>
    <mergeCell ref="R11:R13"/>
    <mergeCell ref="U11:U13"/>
    <mergeCell ref="E8:AB8"/>
    <mergeCell ref="E7:K7"/>
    <mergeCell ref="O10:R10"/>
    <mergeCell ref="T10:W10"/>
    <mergeCell ref="O15:R15"/>
    <mergeCell ref="T15:W15"/>
    <mergeCell ref="J11:M11"/>
    <mergeCell ref="J12:M12"/>
    <mergeCell ref="U6:V6"/>
    <mergeCell ref="A49:L54"/>
    <mergeCell ref="O33:R33"/>
    <mergeCell ref="A29:W30"/>
    <mergeCell ref="P26:P28"/>
    <mergeCell ref="R26:R28"/>
    <mergeCell ref="U26:U28"/>
    <mergeCell ref="W26:W28"/>
    <mergeCell ref="T33:W33"/>
    <mergeCell ref="T38:W38"/>
    <mergeCell ref="E39:H39"/>
    <mergeCell ref="J39:M39"/>
    <mergeCell ref="E36:H36"/>
    <mergeCell ref="J36:M36"/>
    <mergeCell ref="J27:M27"/>
    <mergeCell ref="E34:H34"/>
    <mergeCell ref="J34:M34"/>
    <mergeCell ref="E35:H35"/>
    <mergeCell ref="J35:M35"/>
    <mergeCell ref="S26:S28"/>
    <mergeCell ref="E38:H38"/>
    <mergeCell ref="J38:M38"/>
    <mergeCell ref="E44:H44"/>
    <mergeCell ref="J44:M44"/>
    <mergeCell ref="E45:H45"/>
  </mergeCells>
  <phoneticPr fontId="1"/>
  <dataValidations count="3">
    <dataValidation type="list" allowBlank="1" showInputMessage="1" showErrorMessage="1" sqref="D26:D28">
      <formula1>"AD,RE,SE,AQW,AQD"</formula1>
    </dataValidation>
    <dataValidation type="list" allowBlank="1" showInputMessage="1" showErrorMessage="1" sqref="U6:V6">
      <formula1>"あり,なし"</formula1>
    </dataValidation>
    <dataValidation type="list" allowBlank="1" showInputMessage="1" showErrorMessage="1" sqref="U5:V5">
      <formula1>"加入済,JAFAで加入"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62" orientation="portrait" horizontalDpi="4294967293" verticalDpi="0" r:id="rId1"/>
  <headerFooter>
    <oddFooter>&amp;R&amp;K01+033201710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7</xdr:col>
                    <xdr:colOff>95250</xdr:colOff>
                    <xdr:row>0</xdr:row>
                    <xdr:rowOff>19050</xdr:rowOff>
                  </from>
                  <to>
                    <xdr:col>8</xdr:col>
                    <xdr:colOff>19050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13</xdr:col>
                    <xdr:colOff>66675</xdr:colOff>
                    <xdr:row>0</xdr:row>
                    <xdr:rowOff>76200</xdr:rowOff>
                  </from>
                  <to>
                    <xdr:col>15</xdr:col>
                    <xdr:colOff>28575</xdr:colOff>
                    <xdr:row>0</xdr:row>
                    <xdr:rowOff>381000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選択肢!$A$2:$A$13</xm:f>
          </x14:formula1>
          <xm:sqref>F42 F19</xm:sqref>
        </x14:dataValidation>
        <x14:dataValidation type="list" allowBlank="1" showInputMessage="1" showErrorMessage="1">
          <x14:formula1>
            <xm:f>選択肢!$B$2:$B$13</xm:f>
          </x14:formula1>
          <xm:sqref>H42:H43 H19 H14 H32 H37</xm:sqref>
        </x14:dataValidation>
        <x14:dataValidation type="list" allowBlank="1" showInputMessage="1" showErrorMessage="1">
          <x14:formula1>
            <xm:f>選択肢!$C$2:$C$32</xm:f>
          </x14:formula1>
          <xm:sqref>J42:J43 J19 J14 J32 J37</xm:sqref>
        </x14:dataValidation>
        <x14:dataValidation type="list" allowBlank="1" showInputMessage="1" showErrorMessage="1">
          <x14:formula1>
            <xm:f>選択肢!$D$2:$D$8</xm:f>
          </x14:formula1>
          <xm:sqref>L14 L19 L32 L37 L42:L43</xm:sqref>
        </x14:dataValidation>
        <x14:dataValidation type="list" allowBlank="1" showInputMessage="1" showErrorMessage="1">
          <x14:formula1>
            <xm:f>選択肢!$E$2:$E$13</xm:f>
          </x14:formula1>
          <xm:sqref>O14 T14 O42:O43 O37 T37 O32 T19 O19 T32 T42:T43</xm:sqref>
        </x14:dataValidation>
        <x14:dataValidation type="list" allowBlank="1" showInputMessage="1" showErrorMessage="1">
          <x14:formula1>
            <xm:f>選択肢!$F$2:$F$13</xm:f>
          </x14:formula1>
          <xm:sqref>V45:V47 Q39:Q43 V32 Q16:Q19 V21:V23 Q21:Q23 V11:V14 Q11:Q14 Q32 V39:V43 Q34:Q37 V26:V28 V34:V37 V16:V19 Q26:Q28 Q45:Q47</xm:sqref>
        </x14:dataValidation>
        <x14:dataValidation type="list" allowBlank="1" showInputMessage="1" showErrorMessage="1">
          <x14:formula1>
            <xm:f>選択肢!$G$2:$G$43</xm:f>
          </x14:formula1>
          <xm:sqref>Y42:Y44 Y14 Y25 Y32:Y33 Y37:Y38 Y19</xm:sqref>
        </x14:dataValidation>
        <x14:dataValidation type="list" allowBlank="1" showInputMessage="1" showErrorMessage="1">
          <x14:formula1>
            <xm:f>選択肢!$I$2:$I$7</xm:f>
          </x14:formula1>
          <xm:sqref>D11:D13 D34:D36</xm:sqref>
        </x14:dataValidation>
        <x14:dataValidation type="list" allowBlank="1" showInputMessage="1" showErrorMessage="1">
          <x14:formula1>
            <xm:f>選択肢!$I$11:$I$13</xm:f>
          </x14:formula1>
          <xm:sqref>D21:D23</xm:sqref>
        </x14:dataValidation>
        <x14:dataValidation type="list" allowBlank="1" showInputMessage="1" showErrorMessage="1">
          <x14:formula1>
            <xm:f>Sheet2!$A$1:$A$2</xm:f>
          </x14:formula1>
          <xm:sqref>U3:V3</xm:sqref>
        </x14:dataValidation>
        <x14:dataValidation type="list" allowBlank="1" showInputMessage="1" showErrorMessage="1">
          <x14:formula1>
            <xm:f>選択肢!$E$2:$E$23</xm:f>
          </x14:formula1>
          <xm:sqref>O16:O18 O11:O13 O21:O23 O26:O28 O34:O36 T45:T47 T11:T13 T21:T23 T26:T28 T34:T36 T39:T41 T16:T18 O39:O41 O45:O47</xm:sqref>
        </x14:dataValidation>
        <x14:dataValidation type="list" allowBlank="1" showInputMessage="1" showErrorMessage="1">
          <x14:formula1>
            <xm:f>選択肢!$J$2:$J$7</xm:f>
          </x14:formula1>
          <xm:sqref>D16:D18 D39:D41</xm:sqref>
        </x14:dataValidation>
        <x14:dataValidation type="list" allowBlank="1" showInputMessage="1" showErrorMessage="1">
          <x14:formula1>
            <xm:f>選択肢!$K$2:$K$10</xm:f>
          </x14:formula1>
          <xm:sqref>D45:D47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2"/>
  <sheetViews>
    <sheetView workbookViewId="0">
      <selection activeCell="O30" sqref="O30"/>
    </sheetView>
  </sheetViews>
  <sheetFormatPr defaultRowHeight="13.5" x14ac:dyDescent="0.15"/>
  <sheetData>
    <row r="1" spans="1:1" x14ac:dyDescent="0.15">
      <c r="A1" t="s">
        <v>63</v>
      </c>
    </row>
    <row r="2" spans="1:1" x14ac:dyDescent="0.15">
      <c r="A2" t="s">
        <v>64</v>
      </c>
    </row>
  </sheetData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22"/>
  <sheetViews>
    <sheetView view="pageBreakPreview" zoomScale="80" zoomScaleNormal="100" zoomScaleSheetLayoutView="80" workbookViewId="0">
      <selection activeCell="B13" sqref="B13:D18"/>
    </sheetView>
  </sheetViews>
  <sheetFormatPr defaultRowHeight="13.5" x14ac:dyDescent="0.15"/>
  <cols>
    <col min="1" max="1" width="11.5" style="1" customWidth="1"/>
    <col min="2" max="2" width="22.5" style="1" customWidth="1"/>
    <col min="3" max="3" width="8.125" style="3" customWidth="1"/>
    <col min="4" max="4" width="9" style="3" customWidth="1"/>
    <col min="11" max="11" width="0.75" customWidth="1"/>
    <col min="12" max="13" width="10.75" style="1" customWidth="1"/>
    <col min="14" max="14" width="12.5" customWidth="1"/>
  </cols>
  <sheetData>
    <row r="1" spans="1:14" ht="28.5" customHeight="1" x14ac:dyDescent="0.15">
      <c r="A1" s="331" t="s">
        <v>62</v>
      </c>
      <c r="B1" s="331"/>
      <c r="C1" s="331"/>
      <c r="D1" s="331"/>
      <c r="E1" s="91"/>
      <c r="F1" s="91"/>
      <c r="G1" s="91"/>
      <c r="H1" s="91"/>
      <c r="I1" s="91"/>
      <c r="J1" s="91"/>
      <c r="K1" s="91"/>
      <c r="L1" s="91"/>
      <c r="M1" s="91"/>
      <c r="N1" s="91"/>
    </row>
    <row r="2" spans="1:14" ht="30.75" customHeight="1" x14ac:dyDescent="0.15">
      <c r="A2" s="4"/>
      <c r="B2" s="4"/>
      <c r="L2" s="4"/>
      <c r="M2" s="74"/>
      <c r="N2" t="s">
        <v>41</v>
      </c>
    </row>
    <row r="3" spans="1:14" ht="30.75" customHeight="1" x14ac:dyDescent="0.15">
      <c r="A3" s="4"/>
      <c r="B3" s="4"/>
      <c r="L3" s="4"/>
      <c r="M3" s="75"/>
      <c r="N3" t="s">
        <v>43</v>
      </c>
    </row>
    <row r="4" spans="1:14" ht="30.75" customHeight="1" x14ac:dyDescent="0.15"/>
    <row r="5" spans="1:14" ht="30" customHeight="1" x14ac:dyDescent="0.15">
      <c r="D5" s="72" t="s">
        <v>46</v>
      </c>
      <c r="E5" s="339" t="s">
        <v>44</v>
      </c>
      <c r="F5" s="340"/>
      <c r="G5" s="340"/>
      <c r="H5" s="340"/>
      <c r="I5" s="340"/>
      <c r="J5" s="341"/>
      <c r="L5" s="329" t="s">
        <v>3</v>
      </c>
      <c r="M5" s="330"/>
    </row>
    <row r="6" spans="1:14" ht="39.950000000000003" customHeight="1" x14ac:dyDescent="0.15">
      <c r="A6" s="56"/>
      <c r="B6" s="57"/>
      <c r="C6" s="58" t="s">
        <v>0</v>
      </c>
      <c r="D6" s="59" t="s">
        <v>1</v>
      </c>
      <c r="E6" s="56">
        <v>3</v>
      </c>
      <c r="F6" s="57">
        <v>5</v>
      </c>
      <c r="G6" s="57">
        <v>8</v>
      </c>
      <c r="H6" s="57">
        <v>10</v>
      </c>
      <c r="I6" s="57">
        <v>12</v>
      </c>
      <c r="J6" s="67">
        <v>15</v>
      </c>
      <c r="K6" s="60"/>
      <c r="L6" s="56" t="s">
        <v>2</v>
      </c>
      <c r="M6" s="67" t="s">
        <v>5</v>
      </c>
      <c r="N6" s="61" t="s">
        <v>4</v>
      </c>
    </row>
    <row r="7" spans="1:14" ht="38.1" customHeight="1" x14ac:dyDescent="0.15">
      <c r="A7" s="333" t="s">
        <v>49</v>
      </c>
      <c r="B7" s="45" t="s">
        <v>37</v>
      </c>
      <c r="C7" s="68">
        <v>4320</v>
      </c>
      <c r="D7" s="69">
        <f>C7*70%</f>
        <v>3024</v>
      </c>
      <c r="E7" s="198">
        <f>E6*D7</f>
        <v>9072</v>
      </c>
      <c r="F7" s="68">
        <f>F6*D7</f>
        <v>15120</v>
      </c>
      <c r="G7" s="68">
        <f>G6*D7</f>
        <v>24192</v>
      </c>
      <c r="H7" s="68">
        <f>H6*D7</f>
        <v>30240</v>
      </c>
      <c r="I7" s="68">
        <f>I6*D7</f>
        <v>36288</v>
      </c>
      <c r="J7" s="199">
        <f>J6*D7</f>
        <v>45360</v>
      </c>
      <c r="K7" s="70"/>
      <c r="L7" s="210"/>
      <c r="M7" s="211"/>
      <c r="N7" s="71">
        <f>D7*L7*M7</f>
        <v>0</v>
      </c>
    </row>
    <row r="8" spans="1:14" ht="38.1" customHeight="1" x14ac:dyDescent="0.15">
      <c r="A8" s="334"/>
      <c r="B8" s="48" t="s">
        <v>38</v>
      </c>
      <c r="C8" s="49">
        <v>5400</v>
      </c>
      <c r="D8" s="51">
        <f>C8*70%</f>
        <v>3779.9999999999995</v>
      </c>
      <c r="E8" s="200">
        <f>E6*D8</f>
        <v>11339.999999999998</v>
      </c>
      <c r="F8" s="49">
        <f>F6*D8</f>
        <v>18899.999999999996</v>
      </c>
      <c r="G8" s="49">
        <f>G6*D8</f>
        <v>30239.999999999996</v>
      </c>
      <c r="H8" s="49">
        <f>H6*D8</f>
        <v>37799.999999999993</v>
      </c>
      <c r="I8" s="49">
        <f>I6*D8</f>
        <v>45359.999999999993</v>
      </c>
      <c r="J8" s="201">
        <f>J6*D8</f>
        <v>56699.999999999993</v>
      </c>
      <c r="K8" s="53"/>
      <c r="L8" s="212"/>
      <c r="M8" s="213"/>
      <c r="N8" s="55">
        <f>D8*L8*M8</f>
        <v>0</v>
      </c>
    </row>
    <row r="9" spans="1:14" ht="19.5" customHeight="1" x14ac:dyDescent="0.15">
      <c r="A9" s="62"/>
      <c r="B9" s="63"/>
      <c r="C9" s="64"/>
      <c r="D9" s="65"/>
      <c r="E9" s="202"/>
      <c r="F9" s="64"/>
      <c r="G9" s="64"/>
      <c r="H9" s="64"/>
      <c r="I9" s="64"/>
      <c r="J9" s="203"/>
      <c r="K9" s="8"/>
      <c r="L9" s="214"/>
      <c r="M9" s="215"/>
      <c r="N9" s="66"/>
    </row>
    <row r="10" spans="1:14" ht="38.1" customHeight="1" x14ac:dyDescent="0.15">
      <c r="A10" s="333" t="s">
        <v>50</v>
      </c>
      <c r="B10" s="45" t="s">
        <v>37</v>
      </c>
      <c r="C10" s="68">
        <v>4320</v>
      </c>
      <c r="D10" s="69">
        <f t="shared" ref="D10:D18" si="0">C10*70%</f>
        <v>3024</v>
      </c>
      <c r="E10" s="198">
        <f>E6*D10</f>
        <v>9072</v>
      </c>
      <c r="F10" s="68">
        <f>F6*D10</f>
        <v>15120</v>
      </c>
      <c r="G10" s="68">
        <f>G6*D10</f>
        <v>24192</v>
      </c>
      <c r="H10" s="68">
        <f>H6*D10</f>
        <v>30240</v>
      </c>
      <c r="I10" s="68">
        <f>I6*D10</f>
        <v>36288</v>
      </c>
      <c r="J10" s="199">
        <f>J6*D10</f>
        <v>45360</v>
      </c>
      <c r="K10" s="70"/>
      <c r="L10" s="210"/>
      <c r="M10" s="211"/>
      <c r="N10" s="71">
        <f>D10*L10*M10</f>
        <v>0</v>
      </c>
    </row>
    <row r="11" spans="1:14" ht="38.1" customHeight="1" x14ac:dyDescent="0.15">
      <c r="A11" s="335"/>
      <c r="B11" s="48" t="s">
        <v>45</v>
      </c>
      <c r="C11" s="49">
        <v>4320</v>
      </c>
      <c r="D11" s="51">
        <f t="shared" si="0"/>
        <v>3024</v>
      </c>
      <c r="E11" s="200">
        <f>E6*D11</f>
        <v>9072</v>
      </c>
      <c r="F11" s="49">
        <f>F6*D11</f>
        <v>15120</v>
      </c>
      <c r="G11" s="49">
        <f>G6*D11</f>
        <v>24192</v>
      </c>
      <c r="H11" s="49">
        <f>H6*D11</f>
        <v>30240</v>
      </c>
      <c r="I11" s="49">
        <f>I6*D11</f>
        <v>36288</v>
      </c>
      <c r="J11" s="201">
        <f>J6*D11</f>
        <v>45360</v>
      </c>
      <c r="K11" s="53"/>
      <c r="L11" s="212"/>
      <c r="M11" s="213"/>
      <c r="N11" s="55">
        <f>D11*L11*M11</f>
        <v>0</v>
      </c>
    </row>
    <row r="12" spans="1:14" ht="19.5" customHeight="1" x14ac:dyDescent="0.15">
      <c r="A12" s="62"/>
      <c r="B12" s="63"/>
      <c r="C12" s="64"/>
      <c r="D12" s="65"/>
      <c r="E12" s="202"/>
      <c r="F12" s="64"/>
      <c r="G12" s="64"/>
      <c r="H12" s="64"/>
      <c r="I12" s="64"/>
      <c r="J12" s="203"/>
      <c r="K12" s="8"/>
      <c r="L12" s="214"/>
      <c r="M12" s="215"/>
      <c r="N12" s="66"/>
    </row>
    <row r="13" spans="1:14" ht="38.1" customHeight="1" x14ac:dyDescent="0.15">
      <c r="A13" s="336" t="s">
        <v>48</v>
      </c>
      <c r="B13" s="45" t="s">
        <v>112</v>
      </c>
      <c r="C13" s="68">
        <v>10000</v>
      </c>
      <c r="D13" s="69">
        <f t="shared" si="0"/>
        <v>7000</v>
      </c>
      <c r="E13" s="204">
        <f>E$6*$D13</f>
        <v>21000</v>
      </c>
      <c r="F13" s="68">
        <f t="shared" ref="F13:J13" si="1">F$6*$D13</f>
        <v>35000</v>
      </c>
      <c r="G13" s="68">
        <f t="shared" si="1"/>
        <v>56000</v>
      </c>
      <c r="H13" s="68">
        <f t="shared" si="1"/>
        <v>70000</v>
      </c>
      <c r="I13" s="68">
        <f t="shared" si="1"/>
        <v>84000</v>
      </c>
      <c r="J13" s="199">
        <f t="shared" si="1"/>
        <v>105000</v>
      </c>
      <c r="K13" s="70"/>
      <c r="L13" s="210"/>
      <c r="M13" s="216">
        <v>1</v>
      </c>
      <c r="N13" s="71">
        <f t="shared" ref="N13:N18" si="2">D13*L13*M13</f>
        <v>0</v>
      </c>
    </row>
    <row r="14" spans="1:14" ht="38.1" customHeight="1" x14ac:dyDescent="0.15">
      <c r="A14" s="337"/>
      <c r="B14" s="46" t="s">
        <v>113</v>
      </c>
      <c r="C14" s="47">
        <v>7500</v>
      </c>
      <c r="D14" s="50">
        <f t="shared" si="0"/>
        <v>5250</v>
      </c>
      <c r="E14" s="205">
        <f t="shared" ref="E14:J18" si="3">E$6*$D14</f>
        <v>15750</v>
      </c>
      <c r="F14" s="47">
        <f t="shared" si="3"/>
        <v>26250</v>
      </c>
      <c r="G14" s="47">
        <f t="shared" si="3"/>
        <v>42000</v>
      </c>
      <c r="H14" s="47">
        <f t="shared" si="3"/>
        <v>52500</v>
      </c>
      <c r="I14" s="47">
        <f t="shared" si="3"/>
        <v>63000</v>
      </c>
      <c r="J14" s="206">
        <f t="shared" si="3"/>
        <v>78750</v>
      </c>
      <c r="K14" s="52"/>
      <c r="L14" s="217"/>
      <c r="M14" s="218">
        <v>1</v>
      </c>
      <c r="N14" s="54">
        <f t="shared" si="2"/>
        <v>0</v>
      </c>
    </row>
    <row r="15" spans="1:14" ht="38.1" customHeight="1" x14ac:dyDescent="0.15">
      <c r="A15" s="338"/>
      <c r="B15" s="46" t="s">
        <v>114</v>
      </c>
      <c r="C15" s="47">
        <v>7500</v>
      </c>
      <c r="D15" s="50">
        <f t="shared" ref="D15" si="4">C15*70%</f>
        <v>5250</v>
      </c>
      <c r="E15" s="205">
        <f t="shared" si="3"/>
        <v>15750</v>
      </c>
      <c r="F15" s="47">
        <f t="shared" si="3"/>
        <v>26250</v>
      </c>
      <c r="G15" s="47">
        <f t="shared" si="3"/>
        <v>42000</v>
      </c>
      <c r="H15" s="47">
        <f t="shared" si="3"/>
        <v>52500</v>
      </c>
      <c r="I15" s="47">
        <f t="shared" si="3"/>
        <v>63000</v>
      </c>
      <c r="J15" s="206">
        <f t="shared" si="3"/>
        <v>78750</v>
      </c>
      <c r="K15" s="52"/>
      <c r="L15" s="217"/>
      <c r="M15" s="218">
        <v>1</v>
      </c>
      <c r="N15" s="54">
        <f t="shared" si="2"/>
        <v>0</v>
      </c>
    </row>
    <row r="16" spans="1:14" ht="38.1" customHeight="1" x14ac:dyDescent="0.15">
      <c r="A16" s="338"/>
      <c r="B16" s="46" t="s">
        <v>115</v>
      </c>
      <c r="C16" s="47">
        <v>5000</v>
      </c>
      <c r="D16" s="50">
        <f t="shared" ref="D16:D17" si="5">C16*70%</f>
        <v>3500</v>
      </c>
      <c r="E16" s="205">
        <f t="shared" si="3"/>
        <v>10500</v>
      </c>
      <c r="F16" s="47">
        <f t="shared" si="3"/>
        <v>17500</v>
      </c>
      <c r="G16" s="47">
        <f t="shared" si="3"/>
        <v>28000</v>
      </c>
      <c r="H16" s="47">
        <f t="shared" si="3"/>
        <v>35000</v>
      </c>
      <c r="I16" s="47">
        <f t="shared" si="3"/>
        <v>42000</v>
      </c>
      <c r="J16" s="206">
        <f t="shared" si="3"/>
        <v>52500</v>
      </c>
      <c r="K16" s="52"/>
      <c r="L16" s="217"/>
      <c r="M16" s="218">
        <v>1</v>
      </c>
      <c r="N16" s="54">
        <f t="shared" si="2"/>
        <v>0</v>
      </c>
    </row>
    <row r="17" spans="1:14" ht="38.1" customHeight="1" x14ac:dyDescent="0.15">
      <c r="A17" s="338"/>
      <c r="B17" s="46" t="s">
        <v>116</v>
      </c>
      <c r="C17" s="47">
        <v>5000</v>
      </c>
      <c r="D17" s="50">
        <f t="shared" si="5"/>
        <v>3500</v>
      </c>
      <c r="E17" s="207">
        <f t="shared" si="3"/>
        <v>10500</v>
      </c>
      <c r="F17" s="47">
        <f t="shared" si="3"/>
        <v>17500</v>
      </c>
      <c r="G17" s="47">
        <f t="shared" si="3"/>
        <v>28000</v>
      </c>
      <c r="H17" s="47">
        <f t="shared" si="3"/>
        <v>35000</v>
      </c>
      <c r="I17" s="47">
        <f t="shared" si="3"/>
        <v>42000</v>
      </c>
      <c r="J17" s="206">
        <f t="shared" si="3"/>
        <v>52500</v>
      </c>
      <c r="K17" s="52"/>
      <c r="L17" s="217"/>
      <c r="M17" s="218">
        <v>1</v>
      </c>
      <c r="N17" s="54">
        <f t="shared" si="2"/>
        <v>0</v>
      </c>
    </row>
    <row r="18" spans="1:14" ht="38.1" customHeight="1" x14ac:dyDescent="0.15">
      <c r="A18" s="335"/>
      <c r="B18" s="193" t="s">
        <v>117</v>
      </c>
      <c r="C18" s="194">
        <v>2500</v>
      </c>
      <c r="D18" s="195">
        <f t="shared" si="0"/>
        <v>1750</v>
      </c>
      <c r="E18" s="208">
        <f t="shared" si="3"/>
        <v>5250</v>
      </c>
      <c r="F18" s="194">
        <f t="shared" si="3"/>
        <v>8750</v>
      </c>
      <c r="G18" s="194">
        <f t="shared" si="3"/>
        <v>14000</v>
      </c>
      <c r="H18" s="194">
        <f t="shared" si="3"/>
        <v>17500</v>
      </c>
      <c r="I18" s="194">
        <f t="shared" si="3"/>
        <v>21000</v>
      </c>
      <c r="J18" s="209">
        <f t="shared" si="3"/>
        <v>26250</v>
      </c>
      <c r="K18" s="196"/>
      <c r="L18" s="219"/>
      <c r="M18" s="220">
        <v>1</v>
      </c>
      <c r="N18" s="197">
        <f t="shared" si="2"/>
        <v>0</v>
      </c>
    </row>
    <row r="19" spans="1:14" s="9" customFormat="1" ht="20.25" customHeight="1" x14ac:dyDescent="0.15">
      <c r="A19" s="20"/>
      <c r="B19" s="20"/>
      <c r="C19" s="81"/>
      <c r="D19" s="81"/>
      <c r="E19" s="81"/>
      <c r="F19" s="81"/>
      <c r="G19" s="81"/>
      <c r="H19" s="81"/>
      <c r="I19" s="81"/>
      <c r="J19" s="81"/>
      <c r="K19" s="30"/>
      <c r="L19" s="82"/>
      <c r="M19" s="82"/>
      <c r="N19" s="83"/>
    </row>
    <row r="20" spans="1:14" ht="38.1" customHeight="1" x14ac:dyDescent="0.15">
      <c r="A20" s="329" t="s">
        <v>118</v>
      </c>
      <c r="B20" s="332"/>
      <c r="C20" s="76">
        <v>5400</v>
      </c>
      <c r="D20" s="77">
        <f>C20*70%</f>
        <v>3779.9999999999995</v>
      </c>
      <c r="E20" s="76">
        <f>D20*E6</f>
        <v>11339.999999999998</v>
      </c>
      <c r="F20" s="76">
        <f>D20*E6</f>
        <v>11339.999999999998</v>
      </c>
      <c r="G20" s="76">
        <f>D20*G6</f>
        <v>30239.999999999996</v>
      </c>
      <c r="H20" s="76">
        <f>D20*H6</f>
        <v>37799.999999999993</v>
      </c>
      <c r="I20" s="76">
        <f>D20*I6</f>
        <v>45359.999999999993</v>
      </c>
      <c r="J20" s="76">
        <f>D20*J6</f>
        <v>56699.999999999993</v>
      </c>
      <c r="K20" s="78"/>
      <c r="L20" s="79"/>
      <c r="M20" s="79"/>
      <c r="N20" s="80">
        <f>D20*L20*M20</f>
        <v>0</v>
      </c>
    </row>
    <row r="21" spans="1:14" ht="14.25" thickBot="1" x14ac:dyDescent="0.2"/>
    <row r="22" spans="1:14" ht="41.25" customHeight="1" thickBot="1" x14ac:dyDescent="0.2">
      <c r="L22" s="43"/>
      <c r="M22" s="73" t="s">
        <v>47</v>
      </c>
      <c r="N22" s="44">
        <f>N7+N8+N10+N11+N13+N14+N18+N20</f>
        <v>0</v>
      </c>
    </row>
  </sheetData>
  <mergeCells count="7">
    <mergeCell ref="L5:M5"/>
    <mergeCell ref="A1:D1"/>
    <mergeCell ref="A20:B20"/>
    <mergeCell ref="A7:A8"/>
    <mergeCell ref="A10:A11"/>
    <mergeCell ref="A13:A18"/>
    <mergeCell ref="E5:J5"/>
  </mergeCells>
  <phoneticPr fontId="1"/>
  <pageMargins left="0.7" right="0.7" top="0.75" bottom="0.75" header="0.3" footer="0.3"/>
  <pageSetup paperSize="9" scale="56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C54"/>
  <sheetViews>
    <sheetView tabSelected="1" view="pageBreakPreview" zoomScale="85" zoomScaleNormal="100" zoomScaleSheetLayoutView="85" workbookViewId="0">
      <selection activeCell="D11" sqref="D11"/>
    </sheetView>
  </sheetViews>
  <sheetFormatPr defaultRowHeight="13.5" x14ac:dyDescent="0.15"/>
  <cols>
    <col min="1" max="1" width="13.25" customWidth="1"/>
    <col min="2" max="2" width="6.875" bestFit="1" customWidth="1"/>
    <col min="3" max="3" width="8" bestFit="1" customWidth="1"/>
    <col min="4" max="4" width="31.75" bestFit="1" customWidth="1"/>
    <col min="5" max="5" width="5.375" customWidth="1"/>
    <col min="6" max="6" width="4.625" customWidth="1"/>
    <col min="7" max="7" width="3.375" customWidth="1"/>
    <col min="8" max="8" width="4.75" customWidth="1"/>
    <col min="9" max="9" width="2" customWidth="1"/>
    <col min="10" max="10" width="4" customWidth="1"/>
    <col min="11" max="11" width="3.625" customWidth="1"/>
    <col min="12" max="13" width="4" customWidth="1"/>
    <col min="14" max="14" width="1.125" customWidth="1"/>
    <col min="15" max="15" width="3.5" bestFit="1" customWidth="1"/>
    <col min="16" max="16" width="3.5" customWidth="1"/>
    <col min="17" max="17" width="3.5" bestFit="1" customWidth="1"/>
    <col min="18" max="18" width="3.375" customWidth="1"/>
    <col min="19" max="19" width="3.25" customWidth="1"/>
    <col min="20" max="20" width="3.5" customWidth="1"/>
    <col min="21" max="21" width="3.125" customWidth="1"/>
    <col min="22" max="22" width="3.5" bestFit="1" customWidth="1"/>
    <col min="23" max="23" width="2.875" customWidth="1"/>
    <col min="24" max="24" width="1.125" customWidth="1"/>
    <col min="25" max="25" width="5.25" style="145" bestFit="1" customWidth="1"/>
    <col min="26" max="26" width="3.25" customWidth="1"/>
    <col min="27" max="27" width="1" customWidth="1"/>
    <col min="28" max="28" width="11" style="5" bestFit="1" customWidth="1"/>
    <col min="29" max="29" width="12" style="6" hidden="1" customWidth="1"/>
  </cols>
  <sheetData>
    <row r="1" spans="1:29" ht="39" customHeight="1" x14ac:dyDescent="0.15">
      <c r="B1" s="147"/>
      <c r="C1" s="147"/>
      <c r="D1" s="319" t="s">
        <v>87</v>
      </c>
      <c r="E1" s="319"/>
      <c r="F1" s="319"/>
      <c r="G1" s="319"/>
      <c r="H1" s="319"/>
      <c r="I1" s="319"/>
      <c r="J1" s="319"/>
      <c r="K1" s="319"/>
      <c r="L1" s="319"/>
      <c r="M1" s="319"/>
      <c r="N1" s="319"/>
      <c r="O1" s="319"/>
      <c r="P1" s="319"/>
      <c r="Q1" s="319"/>
      <c r="R1" s="319"/>
      <c r="S1" s="319"/>
      <c r="T1" s="319"/>
      <c r="U1" s="319"/>
      <c r="V1" s="319"/>
      <c r="W1" s="320" t="s">
        <v>86</v>
      </c>
      <c r="X1" s="320"/>
      <c r="Y1" s="320"/>
      <c r="Z1" s="321">
        <v>43214</v>
      </c>
      <c r="AA1" s="321"/>
      <c r="AB1" s="321"/>
    </row>
    <row r="2" spans="1:29" ht="14.25" thickBot="1" x14ac:dyDescent="0.2">
      <c r="W2" s="284"/>
      <c r="X2" s="284"/>
      <c r="Y2" s="284"/>
      <c r="Z2" s="284"/>
      <c r="AA2" s="284"/>
      <c r="AB2" s="284"/>
    </row>
    <row r="3" spans="1:29" ht="24.95" customHeight="1" x14ac:dyDescent="0.15">
      <c r="A3" s="9"/>
      <c r="B3" s="9"/>
      <c r="C3" s="9"/>
      <c r="D3" s="221" t="s">
        <v>93</v>
      </c>
      <c r="E3" s="323" t="s">
        <v>120</v>
      </c>
      <c r="F3" s="323"/>
      <c r="G3" s="323"/>
      <c r="H3" s="323"/>
      <c r="I3" s="323"/>
      <c r="J3" s="323"/>
      <c r="K3" s="323"/>
      <c r="L3" s="9"/>
      <c r="M3" s="324" t="s">
        <v>89</v>
      </c>
      <c r="N3" s="325"/>
      <c r="O3" s="325"/>
      <c r="P3" s="325"/>
      <c r="Q3" s="325"/>
      <c r="R3" s="325"/>
      <c r="S3" s="325"/>
      <c r="T3" s="325"/>
      <c r="U3" s="322" t="s">
        <v>125</v>
      </c>
      <c r="V3" s="322"/>
      <c r="Y3"/>
      <c r="Z3" s="121"/>
      <c r="AA3" s="122"/>
      <c r="AB3" s="40" t="s">
        <v>88</v>
      </c>
    </row>
    <row r="4" spans="1:29" ht="24.95" customHeight="1" x14ac:dyDescent="0.15">
      <c r="A4" s="9"/>
      <c r="B4" s="9"/>
      <c r="C4" s="9"/>
      <c r="D4" s="222" t="s">
        <v>90</v>
      </c>
      <c r="E4" s="279" t="s">
        <v>121</v>
      </c>
      <c r="F4" s="279"/>
      <c r="G4" s="279"/>
      <c r="H4" s="279"/>
      <c r="I4" s="279"/>
      <c r="J4" s="279"/>
      <c r="K4" s="279"/>
      <c r="L4" s="9"/>
      <c r="P4" s="277" t="s">
        <v>91</v>
      </c>
      <c r="Q4" s="278"/>
      <c r="R4" s="278"/>
      <c r="S4" s="278"/>
      <c r="T4" s="278"/>
      <c r="U4" s="279">
        <v>3</v>
      </c>
      <c r="V4" s="279"/>
      <c r="Y4"/>
      <c r="Z4" s="125"/>
      <c r="AA4" s="126"/>
      <c r="AB4" s="41" t="s">
        <v>72</v>
      </c>
    </row>
    <row r="5" spans="1:29" ht="24.95" customHeight="1" x14ac:dyDescent="0.15">
      <c r="A5" s="9"/>
      <c r="B5" s="9"/>
      <c r="C5" s="9"/>
      <c r="D5" s="222" t="s">
        <v>94</v>
      </c>
      <c r="E5" s="323" t="s">
        <v>122</v>
      </c>
      <c r="F5" s="323"/>
      <c r="G5" s="323"/>
      <c r="H5" s="323"/>
      <c r="I5" s="323"/>
      <c r="J5" s="323"/>
      <c r="K5" s="323"/>
      <c r="L5" s="323"/>
      <c r="M5" s="323"/>
      <c r="N5" s="323"/>
      <c r="O5" s="323"/>
      <c r="P5" s="323"/>
      <c r="R5" s="284" t="s">
        <v>129</v>
      </c>
      <c r="S5" s="284"/>
      <c r="T5" s="284"/>
      <c r="U5" s="283" t="s">
        <v>130</v>
      </c>
      <c r="V5" s="283"/>
      <c r="Y5"/>
      <c r="Z5" s="119"/>
      <c r="AA5" s="120"/>
      <c r="AB5" s="41" t="s">
        <v>42</v>
      </c>
    </row>
    <row r="6" spans="1:29" ht="24.95" customHeight="1" thickBot="1" x14ac:dyDescent="0.2">
      <c r="A6" s="9"/>
      <c r="B6" s="9"/>
      <c r="C6" s="9"/>
      <c r="D6" s="222" t="s">
        <v>96</v>
      </c>
      <c r="E6" s="323" t="s">
        <v>123</v>
      </c>
      <c r="F6" s="323"/>
      <c r="G6" s="323"/>
      <c r="H6" s="323"/>
      <c r="I6" s="323"/>
      <c r="J6" s="323"/>
      <c r="K6" s="323"/>
      <c r="L6" s="323"/>
      <c r="M6" s="323"/>
      <c r="N6" s="323"/>
      <c r="O6" s="323"/>
      <c r="P6" s="323"/>
      <c r="Q6" s="146"/>
      <c r="R6" s="146"/>
      <c r="S6" s="146"/>
      <c r="T6" s="12" t="s">
        <v>95</v>
      </c>
      <c r="U6" s="283" t="s">
        <v>124</v>
      </c>
      <c r="V6" s="283"/>
      <c r="W6" s="9"/>
      <c r="X6" s="9"/>
      <c r="Y6" s="9"/>
      <c r="Z6" s="123"/>
      <c r="AA6" s="124"/>
      <c r="AB6" s="42" t="s">
        <v>43</v>
      </c>
    </row>
    <row r="7" spans="1:29" ht="24.95" hidden="1" customHeight="1" x14ac:dyDescent="0.15">
      <c r="A7" s="9"/>
      <c r="B7" s="9"/>
      <c r="C7" s="9"/>
      <c r="D7" s="12" t="s">
        <v>20</v>
      </c>
      <c r="E7" s="288"/>
      <c r="F7" s="288"/>
      <c r="G7" s="288"/>
      <c r="H7" s="288"/>
      <c r="I7" s="288"/>
      <c r="J7" s="288"/>
      <c r="K7" s="288"/>
      <c r="L7" s="286" t="s">
        <v>35</v>
      </c>
      <c r="M7" s="286"/>
      <c r="N7" s="286"/>
      <c r="O7" s="286"/>
      <c r="P7" s="286"/>
      <c r="Q7" s="286"/>
      <c r="R7" s="286"/>
      <c r="S7" s="286"/>
      <c r="T7" s="286"/>
      <c r="U7" s="286"/>
      <c r="V7" s="286"/>
      <c r="W7" s="286"/>
      <c r="X7" s="286"/>
      <c r="Y7" s="286"/>
      <c r="Z7" s="286"/>
      <c r="AA7" s="286"/>
      <c r="AB7" s="286"/>
    </row>
    <row r="8" spans="1:29" ht="24.95" hidden="1" customHeight="1" x14ac:dyDescent="0.15">
      <c r="A8" s="9"/>
      <c r="B8" s="9"/>
      <c r="C8" s="9"/>
      <c r="D8" s="12" t="s">
        <v>21</v>
      </c>
      <c r="E8" s="287"/>
      <c r="F8" s="287"/>
      <c r="G8" s="287"/>
      <c r="H8" s="287"/>
      <c r="I8" s="287"/>
      <c r="J8" s="287"/>
      <c r="K8" s="287"/>
      <c r="L8" s="287"/>
      <c r="M8" s="287"/>
      <c r="N8" s="287"/>
      <c r="O8" s="287"/>
      <c r="P8" s="287"/>
      <c r="Q8" s="287"/>
      <c r="R8" s="287"/>
      <c r="S8" s="287"/>
      <c r="T8" s="287"/>
      <c r="U8" s="287"/>
      <c r="V8" s="287"/>
      <c r="W8" s="287"/>
      <c r="X8" s="287"/>
      <c r="Y8" s="287"/>
      <c r="Z8" s="287"/>
      <c r="AA8" s="287"/>
      <c r="AB8" s="287"/>
    </row>
    <row r="9" spans="1:29" ht="35.1" customHeight="1" thickBot="1" x14ac:dyDescent="0.25">
      <c r="A9" s="118" t="s">
        <v>66</v>
      </c>
      <c r="B9" s="100"/>
      <c r="C9" s="100"/>
      <c r="D9" s="9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4"/>
    </row>
    <row r="10" spans="1:29" ht="24.95" customHeight="1" thickBot="1" x14ac:dyDescent="0.2">
      <c r="A10" s="28"/>
      <c r="B10" s="140" t="s">
        <v>0</v>
      </c>
      <c r="C10" s="110" t="s">
        <v>71</v>
      </c>
      <c r="D10" s="29" t="s">
        <v>98</v>
      </c>
      <c r="E10" s="247" t="s">
        <v>39</v>
      </c>
      <c r="F10" s="248"/>
      <c r="G10" s="248"/>
      <c r="H10" s="249"/>
      <c r="I10" s="15"/>
      <c r="J10" s="247" t="s">
        <v>92</v>
      </c>
      <c r="K10" s="248"/>
      <c r="L10" s="248"/>
      <c r="M10" s="249"/>
      <c r="N10" s="15"/>
      <c r="O10" s="247" t="s">
        <v>9</v>
      </c>
      <c r="P10" s="248"/>
      <c r="Q10" s="248"/>
      <c r="R10" s="249"/>
      <c r="S10" s="15"/>
      <c r="T10" s="247" t="s">
        <v>10</v>
      </c>
      <c r="U10" s="248"/>
      <c r="V10" s="248"/>
      <c r="W10" s="249"/>
      <c r="X10" s="140"/>
      <c r="Y10" s="127" t="s">
        <v>2</v>
      </c>
      <c r="Z10" s="15"/>
      <c r="AA10" s="15"/>
      <c r="AB10" s="16" t="s">
        <v>4</v>
      </c>
    </row>
    <row r="11" spans="1:29" ht="24.95" customHeight="1" x14ac:dyDescent="0.15">
      <c r="A11" s="31" t="s">
        <v>12</v>
      </c>
      <c r="B11" s="103">
        <v>4320</v>
      </c>
      <c r="C11" s="111">
        <f>B11*0.7</f>
        <v>3024</v>
      </c>
      <c r="D11" s="181" t="s">
        <v>126</v>
      </c>
      <c r="E11" s="272" t="s">
        <v>120</v>
      </c>
      <c r="F11" s="273"/>
      <c r="G11" s="273"/>
      <c r="H11" s="274"/>
      <c r="I11" s="148"/>
      <c r="J11" s="289">
        <v>43310</v>
      </c>
      <c r="K11" s="290"/>
      <c r="L11" s="290"/>
      <c r="M11" s="291"/>
      <c r="N11" s="32"/>
      <c r="O11" s="92">
        <v>10</v>
      </c>
      <c r="P11" s="285" t="s">
        <v>19</v>
      </c>
      <c r="Q11" s="189">
        <v>0</v>
      </c>
      <c r="R11" s="285" t="s">
        <v>18</v>
      </c>
      <c r="S11" s="285" t="s">
        <v>8</v>
      </c>
      <c r="T11" s="92">
        <v>11</v>
      </c>
      <c r="U11" s="285" t="s">
        <v>19</v>
      </c>
      <c r="V11" s="189">
        <v>30</v>
      </c>
      <c r="W11" s="285" t="s">
        <v>18</v>
      </c>
      <c r="X11" s="33"/>
      <c r="Y11" s="128">
        <v>2</v>
      </c>
      <c r="Z11" s="297" t="s">
        <v>11</v>
      </c>
      <c r="AA11" s="33"/>
      <c r="AB11" s="34">
        <f>Y11*AC11</f>
        <v>6048</v>
      </c>
      <c r="AC11" s="315">
        <f>②試算表!D7</f>
        <v>3024</v>
      </c>
    </row>
    <row r="12" spans="1:29" ht="24.95" customHeight="1" x14ac:dyDescent="0.15">
      <c r="A12" s="21" t="s">
        <v>13</v>
      </c>
      <c r="B12" s="104">
        <v>4320</v>
      </c>
      <c r="C12" s="112">
        <f t="shared" ref="C12:C13" si="0">B12*0.7</f>
        <v>3024</v>
      </c>
      <c r="D12" s="182"/>
      <c r="E12" s="269"/>
      <c r="F12" s="270"/>
      <c r="G12" s="270"/>
      <c r="H12" s="271"/>
      <c r="I12" s="149"/>
      <c r="J12" s="266"/>
      <c r="K12" s="267"/>
      <c r="L12" s="267"/>
      <c r="M12" s="268"/>
      <c r="N12" s="17"/>
      <c r="O12" s="93"/>
      <c r="P12" s="252"/>
      <c r="Q12" s="190"/>
      <c r="R12" s="252"/>
      <c r="S12" s="252"/>
      <c r="T12" s="93"/>
      <c r="U12" s="252"/>
      <c r="V12" s="190"/>
      <c r="W12" s="252"/>
      <c r="X12" s="18"/>
      <c r="Y12" s="129"/>
      <c r="Z12" s="298"/>
      <c r="AA12" s="18"/>
      <c r="AB12" s="25">
        <f>Y12*AC11</f>
        <v>0</v>
      </c>
      <c r="AC12" s="315"/>
    </row>
    <row r="13" spans="1:29" ht="24.95" customHeight="1" thickBot="1" x14ac:dyDescent="0.2">
      <c r="A13" s="22" t="s">
        <v>14</v>
      </c>
      <c r="B13" s="105">
        <v>4320</v>
      </c>
      <c r="C13" s="113">
        <f t="shared" si="0"/>
        <v>3024</v>
      </c>
      <c r="D13" s="183"/>
      <c r="E13" s="260"/>
      <c r="F13" s="261"/>
      <c r="G13" s="261"/>
      <c r="H13" s="262"/>
      <c r="I13" s="150"/>
      <c r="J13" s="263"/>
      <c r="K13" s="264"/>
      <c r="L13" s="264"/>
      <c r="M13" s="265"/>
      <c r="N13" s="23"/>
      <c r="O13" s="94"/>
      <c r="P13" s="253"/>
      <c r="Q13" s="191"/>
      <c r="R13" s="253"/>
      <c r="S13" s="253"/>
      <c r="T13" s="94"/>
      <c r="U13" s="253"/>
      <c r="V13" s="191"/>
      <c r="W13" s="253"/>
      <c r="X13" s="35"/>
      <c r="Y13" s="130"/>
      <c r="Z13" s="299"/>
      <c r="AA13" s="35"/>
      <c r="AB13" s="26">
        <f>Y13*AC11</f>
        <v>0</v>
      </c>
      <c r="AC13" s="315"/>
    </row>
    <row r="14" spans="1:29" ht="24.95" customHeight="1" thickBot="1" x14ac:dyDescent="0.2">
      <c r="A14" s="19"/>
      <c r="B14" s="106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20"/>
      <c r="Q14" s="20"/>
      <c r="R14" s="20"/>
      <c r="S14" s="19"/>
      <c r="T14" s="20"/>
      <c r="U14" s="20"/>
      <c r="V14" s="20"/>
      <c r="W14" s="20"/>
      <c r="X14" s="20"/>
      <c r="Y14" s="20"/>
      <c r="Z14" s="300" t="s">
        <v>33</v>
      </c>
      <c r="AA14" s="300"/>
      <c r="AB14" s="135">
        <f>SUM(AB11:AB13)</f>
        <v>6048</v>
      </c>
    </row>
    <row r="15" spans="1:29" ht="24.95" customHeight="1" thickBot="1" x14ac:dyDescent="0.2">
      <c r="A15" s="36"/>
      <c r="B15" s="140" t="s">
        <v>0</v>
      </c>
      <c r="C15" s="110" t="s">
        <v>71</v>
      </c>
      <c r="D15" s="37" t="s">
        <v>97</v>
      </c>
      <c r="E15" s="247" t="s">
        <v>39</v>
      </c>
      <c r="F15" s="248"/>
      <c r="G15" s="248"/>
      <c r="H15" s="249"/>
      <c r="I15" s="15"/>
      <c r="J15" s="247" t="s">
        <v>92</v>
      </c>
      <c r="K15" s="248"/>
      <c r="L15" s="248"/>
      <c r="M15" s="249"/>
      <c r="N15" s="15"/>
      <c r="O15" s="247" t="s">
        <v>9</v>
      </c>
      <c r="P15" s="248"/>
      <c r="Q15" s="248"/>
      <c r="R15" s="249"/>
      <c r="S15" s="15"/>
      <c r="T15" s="247" t="s">
        <v>10</v>
      </c>
      <c r="U15" s="248"/>
      <c r="V15" s="248"/>
      <c r="W15" s="249"/>
      <c r="X15" s="140"/>
      <c r="Y15" s="127" t="s">
        <v>2</v>
      </c>
      <c r="Z15" s="15"/>
      <c r="AA15" s="15"/>
      <c r="AB15" s="39" t="s">
        <v>4</v>
      </c>
    </row>
    <row r="16" spans="1:29" ht="24.95" customHeight="1" x14ac:dyDescent="0.15">
      <c r="A16" s="31" t="s">
        <v>12</v>
      </c>
      <c r="B16" s="103">
        <v>5400</v>
      </c>
      <c r="C16" s="111">
        <f>B16*0.7</f>
        <v>3779.9999999999995</v>
      </c>
      <c r="D16" s="181" t="s">
        <v>111</v>
      </c>
      <c r="E16" s="272" t="s">
        <v>120</v>
      </c>
      <c r="F16" s="273"/>
      <c r="G16" s="273"/>
      <c r="H16" s="274"/>
      <c r="I16" s="148"/>
      <c r="J16" s="289">
        <v>43310</v>
      </c>
      <c r="K16" s="290"/>
      <c r="L16" s="290"/>
      <c r="M16" s="291"/>
      <c r="N16" s="32"/>
      <c r="O16" s="92">
        <v>15</v>
      </c>
      <c r="P16" s="285" t="s">
        <v>19</v>
      </c>
      <c r="Q16" s="189">
        <v>0</v>
      </c>
      <c r="R16" s="285" t="s">
        <v>18</v>
      </c>
      <c r="S16" s="285" t="s">
        <v>8</v>
      </c>
      <c r="T16" s="92">
        <v>17</v>
      </c>
      <c r="U16" s="285" t="s">
        <v>19</v>
      </c>
      <c r="V16" s="189">
        <v>0</v>
      </c>
      <c r="W16" s="285" t="s">
        <v>18</v>
      </c>
      <c r="X16" s="33"/>
      <c r="Y16" s="128">
        <v>2</v>
      </c>
      <c r="Z16" s="297" t="s">
        <v>11</v>
      </c>
      <c r="AA16" s="33"/>
      <c r="AB16" s="34">
        <f>Y16*AC16</f>
        <v>7559.9999999999991</v>
      </c>
      <c r="AC16" s="315">
        <f>②試算表!D8</f>
        <v>3779.9999999999995</v>
      </c>
    </row>
    <row r="17" spans="1:29" ht="24.95" customHeight="1" x14ac:dyDescent="0.15">
      <c r="A17" s="21" t="s">
        <v>13</v>
      </c>
      <c r="B17" s="104">
        <v>5400</v>
      </c>
      <c r="C17" s="112">
        <f t="shared" ref="C17:C18" si="1">B17*0.7</f>
        <v>3779.9999999999995</v>
      </c>
      <c r="D17" s="182"/>
      <c r="E17" s="269"/>
      <c r="F17" s="270"/>
      <c r="G17" s="270"/>
      <c r="H17" s="271"/>
      <c r="I17" s="149"/>
      <c r="J17" s="266"/>
      <c r="K17" s="267"/>
      <c r="L17" s="267"/>
      <c r="M17" s="268"/>
      <c r="N17" s="17"/>
      <c r="O17" s="93"/>
      <c r="P17" s="252"/>
      <c r="Q17" s="190"/>
      <c r="R17" s="252"/>
      <c r="S17" s="252"/>
      <c r="T17" s="93"/>
      <c r="U17" s="252"/>
      <c r="V17" s="190"/>
      <c r="W17" s="252"/>
      <c r="X17" s="18"/>
      <c r="Y17" s="129"/>
      <c r="Z17" s="298"/>
      <c r="AA17" s="18"/>
      <c r="AB17" s="25">
        <f>Y17*AC16</f>
        <v>0</v>
      </c>
      <c r="AC17" s="315"/>
    </row>
    <row r="18" spans="1:29" ht="24.95" customHeight="1" thickBot="1" x14ac:dyDescent="0.2">
      <c r="A18" s="22" t="s">
        <v>14</v>
      </c>
      <c r="B18" s="105">
        <v>5400</v>
      </c>
      <c r="C18" s="113">
        <f t="shared" si="1"/>
        <v>3779.9999999999995</v>
      </c>
      <c r="D18" s="183"/>
      <c r="E18" s="260"/>
      <c r="F18" s="261"/>
      <c r="G18" s="261"/>
      <c r="H18" s="262"/>
      <c r="I18" s="150"/>
      <c r="J18" s="263"/>
      <c r="K18" s="264"/>
      <c r="L18" s="264"/>
      <c r="M18" s="265"/>
      <c r="N18" s="23"/>
      <c r="O18" s="94"/>
      <c r="P18" s="253"/>
      <c r="Q18" s="191"/>
      <c r="R18" s="253"/>
      <c r="S18" s="253"/>
      <c r="T18" s="94"/>
      <c r="U18" s="253"/>
      <c r="V18" s="191"/>
      <c r="W18" s="253"/>
      <c r="X18" s="35"/>
      <c r="Y18" s="130"/>
      <c r="Z18" s="299"/>
      <c r="AA18" s="35"/>
      <c r="AB18" s="26">
        <f>Y18*AC16</f>
        <v>0</v>
      </c>
      <c r="AC18" s="315"/>
    </row>
    <row r="19" spans="1:29" ht="24.95" customHeight="1" thickBot="1" x14ac:dyDescent="0.2">
      <c r="A19" s="19"/>
      <c r="B19" s="106"/>
      <c r="C19" s="19"/>
      <c r="D19" s="19"/>
      <c r="E19" s="20"/>
      <c r="F19" s="19"/>
      <c r="G19" s="20"/>
      <c r="H19" s="19"/>
      <c r="I19" s="20"/>
      <c r="J19" s="19"/>
      <c r="K19" s="20"/>
      <c r="L19" s="19"/>
      <c r="M19" s="20"/>
      <c r="N19" s="19"/>
      <c r="O19" s="19"/>
      <c r="P19" s="20"/>
      <c r="Q19" s="19"/>
      <c r="R19" s="20"/>
      <c r="S19" s="20"/>
      <c r="T19" s="19"/>
      <c r="U19" s="20"/>
      <c r="V19" s="19"/>
      <c r="W19" s="20"/>
      <c r="X19" s="20"/>
      <c r="Y19" s="20"/>
      <c r="Z19" s="300" t="s">
        <v>33</v>
      </c>
      <c r="AA19" s="300"/>
      <c r="AB19" s="135">
        <f>SUM(AB16:AB18)</f>
        <v>7559.9999999999991</v>
      </c>
      <c r="AC19" s="143"/>
    </row>
    <row r="20" spans="1:29" ht="24.95" customHeight="1" thickBot="1" x14ac:dyDescent="0.2">
      <c r="A20" s="156"/>
      <c r="B20" s="144" t="s">
        <v>0</v>
      </c>
      <c r="C20" s="157" t="s">
        <v>71</v>
      </c>
      <c r="D20" s="158" t="s">
        <v>51</v>
      </c>
      <c r="E20" s="247" t="s">
        <v>39</v>
      </c>
      <c r="F20" s="248"/>
      <c r="G20" s="248"/>
      <c r="H20" s="249"/>
      <c r="I20" s="38"/>
      <c r="J20" s="247" t="s">
        <v>92</v>
      </c>
      <c r="K20" s="248"/>
      <c r="L20" s="248"/>
      <c r="M20" s="249"/>
      <c r="N20" s="38"/>
      <c r="O20" s="247" t="s">
        <v>9</v>
      </c>
      <c r="P20" s="248"/>
      <c r="Q20" s="248"/>
      <c r="R20" s="249"/>
      <c r="S20" s="38"/>
      <c r="T20" s="247" t="s">
        <v>10</v>
      </c>
      <c r="U20" s="248"/>
      <c r="V20" s="248"/>
      <c r="W20" s="249"/>
      <c r="X20" s="144"/>
      <c r="Y20" s="159" t="s">
        <v>2</v>
      </c>
      <c r="Z20" s="38"/>
      <c r="AA20" s="38"/>
      <c r="AB20" s="160" t="s">
        <v>4</v>
      </c>
    </row>
    <row r="21" spans="1:29" ht="24.95" customHeight="1" x14ac:dyDescent="0.15">
      <c r="A21" s="326" t="s">
        <v>65</v>
      </c>
      <c r="B21" s="151">
        <v>5400</v>
      </c>
      <c r="C21" s="152">
        <f>B21*0.7</f>
        <v>3779.9999999999995</v>
      </c>
      <c r="D21" s="184" t="s">
        <v>111</v>
      </c>
      <c r="E21" s="272" t="s">
        <v>120</v>
      </c>
      <c r="F21" s="273"/>
      <c r="G21" s="273"/>
      <c r="H21" s="274"/>
      <c r="I21" s="149"/>
      <c r="J21" s="257">
        <v>43310</v>
      </c>
      <c r="K21" s="258"/>
      <c r="L21" s="258"/>
      <c r="M21" s="259"/>
      <c r="N21" s="132"/>
      <c r="O21" s="153">
        <v>15</v>
      </c>
      <c r="P21" s="252" t="s">
        <v>19</v>
      </c>
      <c r="Q21" s="192">
        <v>0</v>
      </c>
      <c r="R21" s="252" t="s">
        <v>18</v>
      </c>
      <c r="S21" s="252" t="s">
        <v>8</v>
      </c>
      <c r="T21" s="153">
        <v>17</v>
      </c>
      <c r="U21" s="252" t="s">
        <v>19</v>
      </c>
      <c r="V21" s="192">
        <v>0</v>
      </c>
      <c r="W21" s="252" t="s">
        <v>18</v>
      </c>
      <c r="X21" s="18"/>
      <c r="Y21" s="154">
        <v>4</v>
      </c>
      <c r="Z21" s="298" t="s">
        <v>11</v>
      </c>
      <c r="AA21" s="18"/>
      <c r="AB21" s="155">
        <f>Y21*AC21</f>
        <v>15120</v>
      </c>
      <c r="AC21" s="6">
        <v>3780</v>
      </c>
    </row>
    <row r="22" spans="1:29" ht="24.95" customHeight="1" x14ac:dyDescent="0.15">
      <c r="A22" s="327"/>
      <c r="B22" s="107">
        <v>5400</v>
      </c>
      <c r="C22" s="114">
        <f>B22*0.7</f>
        <v>3779.9999999999995</v>
      </c>
      <c r="D22" s="185"/>
      <c r="E22" s="269"/>
      <c r="F22" s="270"/>
      <c r="G22" s="270"/>
      <c r="H22" s="271"/>
      <c r="I22" s="149"/>
      <c r="J22" s="266"/>
      <c r="K22" s="267"/>
      <c r="L22" s="267"/>
      <c r="M22" s="268"/>
      <c r="N22" s="17"/>
      <c r="O22" s="93"/>
      <c r="P22" s="252"/>
      <c r="Q22" s="190"/>
      <c r="R22" s="252"/>
      <c r="S22" s="252"/>
      <c r="T22" s="93"/>
      <c r="U22" s="252"/>
      <c r="V22" s="190"/>
      <c r="W22" s="252"/>
      <c r="X22" s="18"/>
      <c r="Y22" s="129"/>
      <c r="Z22" s="298"/>
      <c r="AA22" s="18"/>
      <c r="AB22" s="25">
        <f>Y22*AC21</f>
        <v>0</v>
      </c>
    </row>
    <row r="23" spans="1:29" ht="24.95" customHeight="1" thickBot="1" x14ac:dyDescent="0.2">
      <c r="A23" s="328"/>
      <c r="B23" s="108">
        <v>5400</v>
      </c>
      <c r="C23" s="115">
        <f>B23*0.7</f>
        <v>3779.9999999999995</v>
      </c>
      <c r="D23" s="186"/>
      <c r="E23" s="260"/>
      <c r="F23" s="261"/>
      <c r="G23" s="261"/>
      <c r="H23" s="262"/>
      <c r="I23" s="150"/>
      <c r="J23" s="263"/>
      <c r="K23" s="264"/>
      <c r="L23" s="264"/>
      <c r="M23" s="265"/>
      <c r="N23" s="23"/>
      <c r="O23" s="94"/>
      <c r="P23" s="253"/>
      <c r="Q23" s="191"/>
      <c r="R23" s="253"/>
      <c r="S23" s="253"/>
      <c r="T23" s="94"/>
      <c r="U23" s="253"/>
      <c r="V23" s="191"/>
      <c r="W23" s="253"/>
      <c r="X23" s="35"/>
      <c r="Y23" s="130"/>
      <c r="Z23" s="299"/>
      <c r="AA23" s="35"/>
      <c r="AB23" s="26">
        <f>Y23*AC21</f>
        <v>0</v>
      </c>
    </row>
    <row r="24" spans="1:29" s="9" customFormat="1" ht="24.95" customHeight="1" thickBot="1" x14ac:dyDescent="0.2">
      <c r="A24" s="84"/>
      <c r="B24" s="109"/>
      <c r="C24" s="84"/>
      <c r="D24" s="85"/>
      <c r="E24" s="20"/>
      <c r="F24" s="19"/>
      <c r="G24" s="20"/>
      <c r="H24" s="19"/>
      <c r="I24" s="20"/>
      <c r="J24" s="19"/>
      <c r="K24" s="20"/>
      <c r="L24" s="19"/>
      <c r="M24" s="20"/>
      <c r="N24" s="19"/>
      <c r="O24" s="19"/>
      <c r="P24" s="20"/>
      <c r="Q24" s="19"/>
      <c r="R24" s="20"/>
      <c r="S24" s="20"/>
      <c r="T24" s="19"/>
      <c r="U24" s="20"/>
      <c r="V24" s="19"/>
      <c r="W24" s="20"/>
      <c r="X24" s="19"/>
      <c r="Y24" s="20"/>
      <c r="Z24" s="318" t="s">
        <v>33</v>
      </c>
      <c r="AA24" s="318"/>
      <c r="AB24" s="135">
        <f>AB21+AB22+AB23</f>
        <v>15120</v>
      </c>
      <c r="AC24" s="86"/>
    </row>
    <row r="25" spans="1:29" ht="24.95" customHeight="1" thickBot="1" x14ac:dyDescent="0.2">
      <c r="A25" s="237" t="s">
        <v>138</v>
      </c>
      <c r="B25" s="144" t="s">
        <v>0</v>
      </c>
      <c r="C25" s="157" t="s">
        <v>71</v>
      </c>
      <c r="D25" s="158" t="s">
        <v>51</v>
      </c>
      <c r="E25" s="247" t="s">
        <v>39</v>
      </c>
      <c r="F25" s="248"/>
      <c r="G25" s="248"/>
      <c r="H25" s="249"/>
      <c r="I25" s="38"/>
      <c r="J25" s="247" t="s">
        <v>92</v>
      </c>
      <c r="K25" s="248"/>
      <c r="L25" s="248"/>
      <c r="M25" s="249"/>
      <c r="N25" s="38"/>
      <c r="O25" s="247" t="s">
        <v>9</v>
      </c>
      <c r="P25" s="248"/>
      <c r="Q25" s="248"/>
      <c r="R25" s="249"/>
      <c r="S25" s="38"/>
      <c r="T25" s="247" t="s">
        <v>10</v>
      </c>
      <c r="U25" s="248"/>
      <c r="V25" s="248"/>
      <c r="W25" s="249"/>
      <c r="X25" s="144"/>
      <c r="Y25" s="159" t="s">
        <v>2</v>
      </c>
      <c r="Z25" s="161"/>
      <c r="AA25" s="162"/>
      <c r="AB25" s="160" t="s">
        <v>4</v>
      </c>
    </row>
    <row r="26" spans="1:29" ht="24.95" customHeight="1" x14ac:dyDescent="0.15">
      <c r="A26" s="275" t="s">
        <v>108</v>
      </c>
      <c r="B26" s="151">
        <v>5040</v>
      </c>
      <c r="C26" s="152">
        <f>B26*0.7</f>
        <v>3528</v>
      </c>
      <c r="D26" s="184" t="s">
        <v>127</v>
      </c>
      <c r="E26" s="272" t="s">
        <v>120</v>
      </c>
      <c r="F26" s="273"/>
      <c r="G26" s="273"/>
      <c r="H26" s="274"/>
      <c r="I26" s="149"/>
      <c r="J26" s="257">
        <v>43310</v>
      </c>
      <c r="K26" s="258"/>
      <c r="L26" s="258"/>
      <c r="M26" s="259"/>
      <c r="N26" s="132"/>
      <c r="O26" s="153">
        <v>10</v>
      </c>
      <c r="P26" s="252" t="s">
        <v>19</v>
      </c>
      <c r="Q26" s="192">
        <v>0</v>
      </c>
      <c r="R26" s="252" t="s">
        <v>18</v>
      </c>
      <c r="S26" s="252" t="s">
        <v>8</v>
      </c>
      <c r="T26" s="153">
        <v>11</v>
      </c>
      <c r="U26" s="252" t="s">
        <v>19</v>
      </c>
      <c r="V26" s="192">
        <v>30</v>
      </c>
      <c r="W26" s="252" t="s">
        <v>18</v>
      </c>
      <c r="X26" s="18"/>
      <c r="Y26" s="154">
        <v>2</v>
      </c>
      <c r="Z26" s="133"/>
      <c r="AA26" s="132"/>
      <c r="AB26" s="155">
        <f>Y26*AC27</f>
        <v>7056</v>
      </c>
    </row>
    <row r="27" spans="1:29" ht="24.95" customHeight="1" x14ac:dyDescent="0.15">
      <c r="A27" s="275"/>
      <c r="B27" s="107">
        <v>5040</v>
      </c>
      <c r="C27" s="114">
        <f>B27*0.7</f>
        <v>3528</v>
      </c>
      <c r="D27" s="185"/>
      <c r="E27" s="269"/>
      <c r="F27" s="270"/>
      <c r="G27" s="270"/>
      <c r="H27" s="271"/>
      <c r="I27" s="149"/>
      <c r="J27" s="266"/>
      <c r="K27" s="267"/>
      <c r="L27" s="267"/>
      <c r="M27" s="268"/>
      <c r="N27" s="17"/>
      <c r="O27" s="93"/>
      <c r="P27" s="252"/>
      <c r="Q27" s="190"/>
      <c r="R27" s="252"/>
      <c r="S27" s="252"/>
      <c r="T27" s="93"/>
      <c r="U27" s="252"/>
      <c r="V27" s="190"/>
      <c r="W27" s="252"/>
      <c r="X27" s="18"/>
      <c r="Y27" s="129"/>
      <c r="Z27" s="342" t="s">
        <v>11</v>
      </c>
      <c r="AA27" s="17"/>
      <c r="AB27" s="25">
        <f>Y27*AC27</f>
        <v>0</v>
      </c>
      <c r="AC27" s="6">
        <f>5040*0.7</f>
        <v>3528</v>
      </c>
    </row>
    <row r="28" spans="1:29" ht="24.95" customHeight="1" thickBot="1" x14ac:dyDescent="0.2">
      <c r="A28" s="276"/>
      <c r="B28" s="108">
        <v>5040</v>
      </c>
      <c r="C28" s="115">
        <f>B28*0.7</f>
        <v>3528</v>
      </c>
      <c r="D28" s="186"/>
      <c r="E28" s="260"/>
      <c r="F28" s="261"/>
      <c r="G28" s="261"/>
      <c r="H28" s="262"/>
      <c r="I28" s="150"/>
      <c r="J28" s="263"/>
      <c r="K28" s="264"/>
      <c r="L28" s="264"/>
      <c r="M28" s="265"/>
      <c r="N28" s="23"/>
      <c r="O28" s="94"/>
      <c r="P28" s="253"/>
      <c r="Q28" s="191"/>
      <c r="R28" s="253"/>
      <c r="S28" s="253"/>
      <c r="T28" s="94"/>
      <c r="U28" s="253"/>
      <c r="V28" s="191"/>
      <c r="W28" s="253"/>
      <c r="X28" s="35"/>
      <c r="Y28" s="130"/>
      <c r="Z28" s="299"/>
      <c r="AA28" s="23"/>
      <c r="AB28" s="26">
        <f>Y28*AC27</f>
        <v>0</v>
      </c>
    </row>
    <row r="29" spans="1:29" s="9" customFormat="1" ht="24.95" customHeight="1" x14ac:dyDescent="0.15">
      <c r="A29" s="250" t="s">
        <v>69</v>
      </c>
      <c r="B29" s="250"/>
      <c r="C29" s="250"/>
      <c r="D29" s="250"/>
      <c r="E29" s="250"/>
      <c r="F29" s="250"/>
      <c r="G29" s="250"/>
      <c r="H29" s="250"/>
      <c r="I29" s="250"/>
      <c r="J29" s="250"/>
      <c r="K29" s="250"/>
      <c r="L29" s="250"/>
      <c r="M29" s="250"/>
      <c r="N29" s="250"/>
      <c r="O29" s="250"/>
      <c r="P29" s="250"/>
      <c r="Q29" s="250"/>
      <c r="R29" s="250"/>
      <c r="S29" s="250"/>
      <c r="T29" s="250"/>
      <c r="U29" s="250"/>
      <c r="V29" s="250"/>
      <c r="W29" s="250"/>
      <c r="X29" s="19"/>
      <c r="Y29" s="20"/>
      <c r="Z29" s="318" t="s">
        <v>33</v>
      </c>
      <c r="AA29" s="318"/>
      <c r="AB29" s="135">
        <f>SUM(AB26:AB28)</f>
        <v>7056</v>
      </c>
      <c r="AC29" s="86"/>
    </row>
    <row r="30" spans="1:29" ht="24.95" customHeight="1" x14ac:dyDescent="0.15">
      <c r="A30" s="251"/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251"/>
      <c r="R30" s="251"/>
      <c r="S30" s="251"/>
      <c r="T30" s="251"/>
      <c r="U30" s="251"/>
      <c r="V30" s="251"/>
      <c r="W30" s="251"/>
      <c r="X30" s="9"/>
      <c r="Y30" s="10"/>
      <c r="Z30" s="9"/>
      <c r="AA30" s="9"/>
      <c r="AB30" s="11"/>
    </row>
    <row r="31" spans="1:29" s="9" customFormat="1" ht="15" customHeight="1" x14ac:dyDescent="0.15">
      <c r="A31" s="84"/>
      <c r="B31" s="84"/>
      <c r="C31" s="84"/>
      <c r="D31" s="85"/>
      <c r="E31" s="20"/>
      <c r="F31" s="19"/>
      <c r="G31" s="20"/>
      <c r="H31" s="19"/>
      <c r="I31" s="20"/>
      <c r="J31" s="19"/>
      <c r="K31" s="20"/>
      <c r="L31" s="19"/>
      <c r="M31" s="20"/>
      <c r="N31" s="19"/>
      <c r="O31" s="19"/>
      <c r="P31" s="20"/>
      <c r="Q31" s="19"/>
      <c r="R31" s="20"/>
      <c r="S31" s="20"/>
      <c r="T31" s="19"/>
      <c r="U31" s="20"/>
      <c r="V31" s="19"/>
      <c r="W31" s="20"/>
      <c r="X31" s="19"/>
      <c r="Y31" s="20"/>
      <c r="Z31" s="20"/>
      <c r="AA31" s="20"/>
      <c r="AB31" s="95"/>
      <c r="AC31" s="86"/>
    </row>
    <row r="32" spans="1:29" ht="24.95" customHeight="1" thickBot="1" x14ac:dyDescent="0.25">
      <c r="A32" s="118" t="s">
        <v>67</v>
      </c>
      <c r="B32" s="100"/>
      <c r="C32" s="100"/>
      <c r="D32" s="19"/>
      <c r="E32" s="20"/>
      <c r="F32" s="19"/>
      <c r="G32" s="20"/>
      <c r="H32" s="19"/>
      <c r="I32" s="20"/>
      <c r="J32" s="19"/>
      <c r="K32" s="20"/>
      <c r="L32" s="19"/>
      <c r="M32" s="19"/>
      <c r="N32" s="19"/>
      <c r="O32" s="19"/>
      <c r="P32" s="20"/>
      <c r="Q32" s="19"/>
      <c r="R32" s="20"/>
      <c r="S32" s="20"/>
      <c r="T32" s="19"/>
      <c r="U32" s="20"/>
      <c r="V32" s="19"/>
      <c r="W32" s="20"/>
      <c r="X32" s="20"/>
      <c r="Y32" s="20"/>
      <c r="Z32" s="20"/>
      <c r="AA32" s="20"/>
      <c r="AB32" s="24"/>
      <c r="AC32" s="143"/>
    </row>
    <row r="33" spans="1:29" ht="24.95" customHeight="1" thickBot="1" x14ac:dyDescent="0.2">
      <c r="A33" s="36"/>
      <c r="B33" s="144" t="s">
        <v>0</v>
      </c>
      <c r="C33" s="157" t="s">
        <v>71</v>
      </c>
      <c r="D33" s="37" t="s">
        <v>37</v>
      </c>
      <c r="E33" s="247" t="s">
        <v>40</v>
      </c>
      <c r="F33" s="248"/>
      <c r="G33" s="248"/>
      <c r="H33" s="249"/>
      <c r="I33" s="38"/>
      <c r="J33" s="247" t="s">
        <v>92</v>
      </c>
      <c r="K33" s="248"/>
      <c r="L33" s="248"/>
      <c r="M33" s="249"/>
      <c r="N33" s="38"/>
      <c r="O33" s="247" t="s">
        <v>9</v>
      </c>
      <c r="P33" s="248"/>
      <c r="Q33" s="248"/>
      <c r="R33" s="249"/>
      <c r="S33" s="38"/>
      <c r="T33" s="247" t="s">
        <v>10</v>
      </c>
      <c r="U33" s="248"/>
      <c r="V33" s="248"/>
      <c r="W33" s="249"/>
      <c r="X33" s="144"/>
      <c r="Y33" s="159" t="s">
        <v>2</v>
      </c>
      <c r="Z33" s="38"/>
      <c r="AA33" s="38"/>
      <c r="AB33" s="39" t="s">
        <v>4</v>
      </c>
    </row>
    <row r="34" spans="1:29" ht="24.95" customHeight="1" x14ac:dyDescent="0.15">
      <c r="A34" s="163" t="s">
        <v>15</v>
      </c>
      <c r="B34" s="164">
        <v>4320</v>
      </c>
      <c r="C34" s="165">
        <f>B34*0.7</f>
        <v>3024</v>
      </c>
      <c r="D34" s="187" t="s">
        <v>126</v>
      </c>
      <c r="E34" s="254" t="s">
        <v>120</v>
      </c>
      <c r="F34" s="255"/>
      <c r="G34" s="255"/>
      <c r="H34" s="256"/>
      <c r="I34" s="149"/>
      <c r="J34" s="257">
        <v>43310</v>
      </c>
      <c r="K34" s="258"/>
      <c r="L34" s="258"/>
      <c r="M34" s="259"/>
      <c r="N34" s="132"/>
      <c r="O34" s="153">
        <v>12</v>
      </c>
      <c r="P34" s="252" t="s">
        <v>19</v>
      </c>
      <c r="Q34" s="192">
        <v>0</v>
      </c>
      <c r="R34" s="252" t="s">
        <v>18</v>
      </c>
      <c r="S34" s="252" t="s">
        <v>8</v>
      </c>
      <c r="T34" s="153">
        <v>12</v>
      </c>
      <c r="U34" s="252" t="s">
        <v>19</v>
      </c>
      <c r="V34" s="192">
        <v>30</v>
      </c>
      <c r="W34" s="252" t="s">
        <v>18</v>
      </c>
      <c r="X34" s="18"/>
      <c r="Y34" s="154">
        <v>2</v>
      </c>
      <c r="Z34" s="294" t="s">
        <v>11</v>
      </c>
      <c r="AA34" s="166"/>
      <c r="AB34" s="155">
        <f>Y34*AC34</f>
        <v>6048</v>
      </c>
      <c r="AC34" s="316">
        <f>②試算表!D10</f>
        <v>3024</v>
      </c>
    </row>
    <row r="35" spans="1:29" ht="24.95" customHeight="1" x14ac:dyDescent="0.15">
      <c r="A35" s="21" t="s">
        <v>16</v>
      </c>
      <c r="B35" s="104">
        <v>4320</v>
      </c>
      <c r="C35" s="112">
        <f t="shared" ref="C35:C36" si="2">B35*0.7</f>
        <v>3024</v>
      </c>
      <c r="D35" s="182"/>
      <c r="E35" s="269"/>
      <c r="F35" s="270"/>
      <c r="G35" s="270"/>
      <c r="H35" s="271"/>
      <c r="I35" s="149"/>
      <c r="J35" s="266"/>
      <c r="K35" s="267"/>
      <c r="L35" s="267"/>
      <c r="M35" s="268"/>
      <c r="N35" s="17"/>
      <c r="O35" s="93"/>
      <c r="P35" s="252"/>
      <c r="Q35" s="190"/>
      <c r="R35" s="252"/>
      <c r="S35" s="252"/>
      <c r="T35" s="93"/>
      <c r="U35" s="252"/>
      <c r="V35" s="190"/>
      <c r="W35" s="252"/>
      <c r="X35" s="18"/>
      <c r="Y35" s="129"/>
      <c r="Z35" s="295"/>
      <c r="AA35" s="141"/>
      <c r="AB35" s="25">
        <f>Y35*AC34</f>
        <v>0</v>
      </c>
      <c r="AC35" s="316"/>
    </row>
    <row r="36" spans="1:29" ht="24.95" customHeight="1" thickBot="1" x14ac:dyDescent="0.2">
      <c r="A36" s="22" t="s">
        <v>17</v>
      </c>
      <c r="B36" s="105">
        <v>4320</v>
      </c>
      <c r="C36" s="113">
        <f t="shared" si="2"/>
        <v>3024</v>
      </c>
      <c r="D36" s="183"/>
      <c r="E36" s="260"/>
      <c r="F36" s="261"/>
      <c r="G36" s="261"/>
      <c r="H36" s="262"/>
      <c r="I36" s="150"/>
      <c r="J36" s="263"/>
      <c r="K36" s="264"/>
      <c r="L36" s="264"/>
      <c r="M36" s="265"/>
      <c r="N36" s="23"/>
      <c r="O36" s="94"/>
      <c r="P36" s="253"/>
      <c r="Q36" s="191"/>
      <c r="R36" s="253"/>
      <c r="S36" s="253"/>
      <c r="T36" s="94"/>
      <c r="U36" s="253"/>
      <c r="V36" s="191"/>
      <c r="W36" s="253"/>
      <c r="X36" s="35"/>
      <c r="Y36" s="130"/>
      <c r="Z36" s="296"/>
      <c r="AA36" s="142"/>
      <c r="AB36" s="26">
        <f>Y36*AC34</f>
        <v>0</v>
      </c>
      <c r="AC36" s="316"/>
    </row>
    <row r="37" spans="1:29" ht="24.95" customHeight="1" thickBot="1" x14ac:dyDescent="0.2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40"/>
      <c r="P37" s="140"/>
      <c r="Q37" s="140"/>
      <c r="R37" s="140"/>
      <c r="S37" s="15"/>
      <c r="T37" s="140"/>
      <c r="U37" s="140"/>
      <c r="V37" s="140"/>
      <c r="W37" s="140"/>
      <c r="X37" s="140"/>
      <c r="Y37" s="20"/>
      <c r="Z37" s="317" t="s">
        <v>33</v>
      </c>
      <c r="AA37" s="317"/>
      <c r="AB37" s="167">
        <f>SUM(AB34:AB36)</f>
        <v>6048</v>
      </c>
    </row>
    <row r="38" spans="1:29" ht="24.95" customHeight="1" thickBot="1" x14ac:dyDescent="0.2">
      <c r="A38" s="36"/>
      <c r="B38" s="144" t="s">
        <v>0</v>
      </c>
      <c r="C38" s="157" t="s">
        <v>71</v>
      </c>
      <c r="D38" s="37" t="s">
        <v>38</v>
      </c>
      <c r="E38" s="247" t="s">
        <v>40</v>
      </c>
      <c r="F38" s="248"/>
      <c r="G38" s="248"/>
      <c r="H38" s="249"/>
      <c r="I38" s="38"/>
      <c r="J38" s="247" t="s">
        <v>92</v>
      </c>
      <c r="K38" s="248"/>
      <c r="L38" s="248"/>
      <c r="M38" s="249"/>
      <c r="N38" s="38"/>
      <c r="O38" s="247" t="s">
        <v>9</v>
      </c>
      <c r="P38" s="248"/>
      <c r="Q38" s="248"/>
      <c r="R38" s="249"/>
      <c r="S38" s="38"/>
      <c r="T38" s="247" t="s">
        <v>10</v>
      </c>
      <c r="U38" s="248"/>
      <c r="V38" s="248"/>
      <c r="W38" s="249"/>
      <c r="X38" s="144"/>
      <c r="Y38" s="159" t="s">
        <v>2</v>
      </c>
      <c r="Z38" s="38"/>
      <c r="AA38" s="38"/>
      <c r="AB38" s="39" t="s">
        <v>4</v>
      </c>
    </row>
    <row r="39" spans="1:29" ht="24.95" customHeight="1" x14ac:dyDescent="0.15">
      <c r="A39" s="163" t="s">
        <v>15</v>
      </c>
      <c r="B39" s="164">
        <v>4320</v>
      </c>
      <c r="C39" s="165">
        <f>B39*0.7</f>
        <v>3024</v>
      </c>
      <c r="D39" s="187" t="s">
        <v>111</v>
      </c>
      <c r="E39" s="254" t="s">
        <v>120</v>
      </c>
      <c r="F39" s="255"/>
      <c r="G39" s="255"/>
      <c r="H39" s="256"/>
      <c r="I39" s="149"/>
      <c r="J39" s="257">
        <v>43310</v>
      </c>
      <c r="K39" s="258"/>
      <c r="L39" s="258"/>
      <c r="M39" s="259"/>
      <c r="N39" s="132"/>
      <c r="O39" s="153">
        <v>17</v>
      </c>
      <c r="P39" s="252" t="s">
        <v>19</v>
      </c>
      <c r="Q39" s="192">
        <v>30</v>
      </c>
      <c r="R39" s="252" t="s">
        <v>18</v>
      </c>
      <c r="S39" s="252" t="s">
        <v>8</v>
      </c>
      <c r="T39" s="153">
        <v>18</v>
      </c>
      <c r="U39" s="252" t="s">
        <v>19</v>
      </c>
      <c r="V39" s="192">
        <v>0</v>
      </c>
      <c r="W39" s="252" t="s">
        <v>18</v>
      </c>
      <c r="X39" s="18"/>
      <c r="Y39" s="154">
        <v>2</v>
      </c>
      <c r="Z39" s="294" t="s">
        <v>11</v>
      </c>
      <c r="AA39" s="166"/>
      <c r="AB39" s="155">
        <f>Y39*AC39</f>
        <v>6048</v>
      </c>
      <c r="AC39" s="315">
        <f>②試算表!D11</f>
        <v>3024</v>
      </c>
    </row>
    <row r="40" spans="1:29" ht="24.95" customHeight="1" x14ac:dyDescent="0.15">
      <c r="A40" s="21" t="s">
        <v>16</v>
      </c>
      <c r="B40" s="104">
        <v>4320</v>
      </c>
      <c r="C40" s="112">
        <f t="shared" ref="C40:C41" si="3">B40*0.7</f>
        <v>3024</v>
      </c>
      <c r="D40" s="182"/>
      <c r="E40" s="269"/>
      <c r="F40" s="270"/>
      <c r="G40" s="270"/>
      <c r="H40" s="271"/>
      <c r="I40" s="149"/>
      <c r="J40" s="266"/>
      <c r="K40" s="267"/>
      <c r="L40" s="267"/>
      <c r="M40" s="268"/>
      <c r="N40" s="17"/>
      <c r="O40" s="93"/>
      <c r="P40" s="252"/>
      <c r="Q40" s="190"/>
      <c r="R40" s="252"/>
      <c r="S40" s="252"/>
      <c r="T40" s="93"/>
      <c r="U40" s="252"/>
      <c r="V40" s="190"/>
      <c r="W40" s="252"/>
      <c r="X40" s="18"/>
      <c r="Y40" s="129"/>
      <c r="Z40" s="295"/>
      <c r="AA40" s="141"/>
      <c r="AB40" s="25">
        <f>Y40*AC39</f>
        <v>0</v>
      </c>
      <c r="AC40" s="315"/>
    </row>
    <row r="41" spans="1:29" ht="24.95" customHeight="1" thickBot="1" x14ac:dyDescent="0.2">
      <c r="A41" s="22" t="s">
        <v>17</v>
      </c>
      <c r="B41" s="105">
        <v>4320</v>
      </c>
      <c r="C41" s="113">
        <f t="shared" si="3"/>
        <v>3024</v>
      </c>
      <c r="D41" s="183"/>
      <c r="E41" s="260"/>
      <c r="F41" s="261"/>
      <c r="G41" s="261"/>
      <c r="H41" s="262"/>
      <c r="I41" s="150"/>
      <c r="J41" s="263"/>
      <c r="K41" s="264"/>
      <c r="L41" s="264"/>
      <c r="M41" s="265"/>
      <c r="N41" s="23"/>
      <c r="O41" s="94"/>
      <c r="P41" s="253"/>
      <c r="Q41" s="191"/>
      <c r="R41" s="253"/>
      <c r="S41" s="253"/>
      <c r="T41" s="94"/>
      <c r="U41" s="253"/>
      <c r="V41" s="191"/>
      <c r="W41" s="253"/>
      <c r="X41" s="35"/>
      <c r="Y41" s="130"/>
      <c r="Z41" s="296"/>
      <c r="AA41" s="142"/>
      <c r="AB41" s="26">
        <f>Y41*AC39</f>
        <v>0</v>
      </c>
      <c r="AC41" s="315"/>
    </row>
    <row r="42" spans="1:29" ht="24.95" customHeight="1" x14ac:dyDescent="0.15">
      <c r="A42" s="19"/>
      <c r="B42" s="19"/>
      <c r="C42" s="19"/>
      <c r="D42" s="19"/>
      <c r="E42" s="20"/>
      <c r="F42" s="19"/>
      <c r="G42" s="20"/>
      <c r="H42" s="19"/>
      <c r="I42" s="20"/>
      <c r="J42" s="19"/>
      <c r="K42" s="20"/>
      <c r="L42" s="19"/>
      <c r="M42" s="20"/>
      <c r="N42" s="19"/>
      <c r="O42" s="19"/>
      <c r="P42" s="20"/>
      <c r="Q42" s="19"/>
      <c r="R42" s="20"/>
      <c r="S42" s="20"/>
      <c r="T42" s="19"/>
      <c r="U42" s="20"/>
      <c r="V42" s="19"/>
      <c r="W42" s="20"/>
      <c r="X42" s="20"/>
      <c r="Y42" s="20"/>
      <c r="Z42" s="300" t="s">
        <v>33</v>
      </c>
      <c r="AA42" s="300"/>
      <c r="AB42" s="135">
        <f>SUM(AB39:AB41)</f>
        <v>6048</v>
      </c>
      <c r="AC42" s="143"/>
    </row>
    <row r="43" spans="1:29" ht="24.95" customHeight="1" thickBot="1" x14ac:dyDescent="0.25">
      <c r="A43" s="118" t="s">
        <v>68</v>
      </c>
      <c r="B43" s="100"/>
      <c r="C43" s="100"/>
      <c r="D43" s="19"/>
      <c r="E43" s="20"/>
      <c r="F43" s="19"/>
      <c r="G43" s="20"/>
      <c r="H43" s="19"/>
      <c r="I43" s="20"/>
      <c r="J43" s="19"/>
      <c r="K43" s="20"/>
      <c r="L43" s="19"/>
      <c r="M43" s="19"/>
      <c r="N43" s="19"/>
      <c r="O43" s="19"/>
      <c r="P43" s="20"/>
      <c r="Q43" s="19"/>
      <c r="R43" s="20"/>
      <c r="S43" s="20"/>
      <c r="T43" s="19"/>
      <c r="U43" s="20"/>
      <c r="V43" s="19"/>
      <c r="W43" s="20"/>
      <c r="X43" s="20"/>
      <c r="Y43" s="20"/>
      <c r="Z43" s="20"/>
      <c r="AA43" s="20"/>
      <c r="AB43" s="24"/>
      <c r="AC43" s="143"/>
    </row>
    <row r="44" spans="1:29" ht="24.95" customHeight="1" thickBot="1" x14ac:dyDescent="0.2">
      <c r="A44" s="36"/>
      <c r="B44" s="144" t="s">
        <v>0</v>
      </c>
      <c r="C44" s="157" t="s">
        <v>71</v>
      </c>
      <c r="D44" s="37" t="s">
        <v>128</v>
      </c>
      <c r="E44" s="247" t="s">
        <v>40</v>
      </c>
      <c r="F44" s="248"/>
      <c r="G44" s="248"/>
      <c r="H44" s="249"/>
      <c r="I44" s="38"/>
      <c r="J44" s="247" t="s">
        <v>92</v>
      </c>
      <c r="K44" s="248"/>
      <c r="L44" s="248"/>
      <c r="M44" s="249"/>
      <c r="N44" s="38"/>
      <c r="O44" s="247" t="s">
        <v>9</v>
      </c>
      <c r="P44" s="248"/>
      <c r="Q44" s="248"/>
      <c r="R44" s="249"/>
      <c r="S44" s="38"/>
      <c r="T44" s="247" t="s">
        <v>10</v>
      </c>
      <c r="U44" s="248"/>
      <c r="V44" s="248"/>
      <c r="W44" s="249"/>
      <c r="X44" s="144"/>
      <c r="Y44" s="159" t="s">
        <v>2</v>
      </c>
      <c r="Z44" s="38"/>
      <c r="AA44" s="38"/>
      <c r="AB44" s="39" t="s">
        <v>4</v>
      </c>
    </row>
    <row r="45" spans="1:29" ht="24.95" customHeight="1" x14ac:dyDescent="0.15">
      <c r="A45" s="180" t="s">
        <v>105</v>
      </c>
      <c r="B45" s="174">
        <f>IF(D45="","",IF(D45="60分（F基礎、Gex理論、種目別理論）",7500,IF(D45="40分（種目別理論×２）",5000,IF(D45="30分（Gex理論、種目別理論）",5000,IF(D45="50分（Gex理論、種目別理論×２）",7500,IF(D45="80分（F基礎、Gex理論、種目別理論×２）",10000,IF(D45="20分（種目別理論）",2500,0)))))))</f>
        <v>7500</v>
      </c>
      <c r="C45" s="175">
        <f>IF(B45="","",B45*0.7)</f>
        <v>5250</v>
      </c>
      <c r="D45" s="223" t="s">
        <v>101</v>
      </c>
      <c r="E45" s="254" t="s">
        <v>120</v>
      </c>
      <c r="F45" s="255"/>
      <c r="G45" s="255"/>
      <c r="H45" s="256"/>
      <c r="I45" s="148"/>
      <c r="J45" s="289">
        <v>43310</v>
      </c>
      <c r="K45" s="290"/>
      <c r="L45" s="290"/>
      <c r="M45" s="291"/>
      <c r="N45" s="32"/>
      <c r="O45" s="92">
        <v>13</v>
      </c>
      <c r="P45" s="285" t="s">
        <v>19</v>
      </c>
      <c r="Q45" s="189">
        <v>30</v>
      </c>
      <c r="R45" s="285" t="s">
        <v>18</v>
      </c>
      <c r="S45" s="285" t="s">
        <v>8</v>
      </c>
      <c r="T45" s="92">
        <v>14</v>
      </c>
      <c r="U45" s="285" t="s">
        <v>19</v>
      </c>
      <c r="V45" s="189">
        <v>30</v>
      </c>
      <c r="W45" s="285" t="s">
        <v>18</v>
      </c>
      <c r="X45" s="168"/>
      <c r="Y45" s="128">
        <v>2</v>
      </c>
      <c r="Z45" s="297" t="s">
        <v>11</v>
      </c>
      <c r="AA45" s="32"/>
      <c r="AB45" s="34">
        <f>IF(C45="",0,Y45*C45)</f>
        <v>10500</v>
      </c>
    </row>
    <row r="46" spans="1:29" ht="24.95" customHeight="1" x14ac:dyDescent="0.15">
      <c r="A46" s="170" t="s">
        <v>106</v>
      </c>
      <c r="B46" s="171" t="str">
        <f t="shared" ref="B46:B47" si="4">IF(D46="","",IF(D46="60分（F基礎、Gex理論、種目別理論）",7500,IF(D46="40分（種目別理論×２）",5000,IF(D46="30分（Gex理論、種目別理論）",5000,IF(D46="50分（Gex理論、種目別理論×２）",7500,IF(D46="80分（F基礎、Gex理論、種目別理論×２）",10000,IF(D46="20分（種目別理論）",2500,0)))))))</f>
        <v/>
      </c>
      <c r="C46" s="116" t="str">
        <f t="shared" ref="C46:C47" si="5">IF(B46="","",B46*0.7)</f>
        <v/>
      </c>
      <c r="D46" s="224"/>
      <c r="E46" s="269"/>
      <c r="F46" s="270"/>
      <c r="G46" s="270"/>
      <c r="H46" s="271"/>
      <c r="I46" s="149"/>
      <c r="J46" s="266"/>
      <c r="K46" s="267"/>
      <c r="L46" s="267"/>
      <c r="M46" s="268"/>
      <c r="N46" s="17"/>
      <c r="O46" s="93"/>
      <c r="P46" s="252"/>
      <c r="Q46" s="190"/>
      <c r="R46" s="252"/>
      <c r="S46" s="252"/>
      <c r="T46" s="93"/>
      <c r="U46" s="252"/>
      <c r="V46" s="190"/>
      <c r="W46" s="252"/>
      <c r="X46" s="169"/>
      <c r="Y46" s="129"/>
      <c r="Z46" s="298"/>
      <c r="AA46" s="17"/>
      <c r="AB46" s="25">
        <f t="shared" ref="AB46:AB47" si="6">IF(C46="",0,Y46*C46)</f>
        <v>0</v>
      </c>
    </row>
    <row r="47" spans="1:29" ht="24.95" customHeight="1" thickBot="1" x14ac:dyDescent="0.2">
      <c r="A47" s="176" t="s">
        <v>107</v>
      </c>
      <c r="B47" s="177" t="str">
        <f t="shared" si="4"/>
        <v/>
      </c>
      <c r="C47" s="117" t="str">
        <f t="shared" si="5"/>
        <v/>
      </c>
      <c r="D47" s="188"/>
      <c r="E47" s="260"/>
      <c r="F47" s="261"/>
      <c r="G47" s="261"/>
      <c r="H47" s="262"/>
      <c r="I47" s="150"/>
      <c r="J47" s="263"/>
      <c r="K47" s="264"/>
      <c r="L47" s="264"/>
      <c r="M47" s="265"/>
      <c r="N47" s="23"/>
      <c r="O47" s="94"/>
      <c r="P47" s="253"/>
      <c r="Q47" s="191"/>
      <c r="R47" s="253"/>
      <c r="S47" s="253"/>
      <c r="T47" s="94"/>
      <c r="U47" s="253"/>
      <c r="V47" s="191"/>
      <c r="W47" s="253"/>
      <c r="X47" s="178"/>
      <c r="Y47" s="179"/>
      <c r="Z47" s="299"/>
      <c r="AA47" s="23"/>
      <c r="AB47" s="26">
        <f t="shared" si="6"/>
        <v>0</v>
      </c>
      <c r="AC47" s="143"/>
    </row>
    <row r="48" spans="1:29" ht="24.95" customHeight="1" thickBot="1" x14ac:dyDescent="0.2">
      <c r="A48" s="229" t="s">
        <v>99</v>
      </c>
      <c r="B48" s="19"/>
      <c r="C48" s="19"/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20"/>
      <c r="Z48" s="300" t="s">
        <v>33</v>
      </c>
      <c r="AA48" s="300"/>
      <c r="AB48" s="135">
        <f>SUM(AB45:AB47)</f>
        <v>10500</v>
      </c>
    </row>
    <row r="49" spans="1:28" ht="24.95" customHeight="1" thickBot="1" x14ac:dyDescent="0.2">
      <c r="A49" s="238" t="s">
        <v>131</v>
      </c>
      <c r="B49" s="239"/>
      <c r="C49" s="239"/>
      <c r="D49" s="239"/>
      <c r="E49" s="239"/>
      <c r="F49" s="239"/>
      <c r="G49" s="239"/>
      <c r="H49" s="239"/>
      <c r="I49" s="239"/>
      <c r="J49" s="239"/>
      <c r="K49" s="239"/>
      <c r="L49" s="240"/>
      <c r="N49" s="228"/>
      <c r="P49" s="228"/>
      <c r="Q49" s="228"/>
      <c r="R49" s="228"/>
      <c r="S49" s="228"/>
      <c r="T49" s="228"/>
      <c r="U49" s="228"/>
      <c r="V49" s="312" t="s">
        <v>136</v>
      </c>
      <c r="W49" s="313"/>
      <c r="X49" s="314"/>
      <c r="Y49" s="236" t="s">
        <v>2</v>
      </c>
    </row>
    <row r="50" spans="1:28" ht="24.95" customHeight="1" x14ac:dyDescent="0.15">
      <c r="A50" s="241"/>
      <c r="B50" s="242"/>
      <c r="C50" s="242"/>
      <c r="D50" s="242"/>
      <c r="E50" s="242"/>
      <c r="F50" s="242"/>
      <c r="G50" s="242"/>
      <c r="H50" s="242"/>
      <c r="I50" s="242"/>
      <c r="J50" s="242"/>
      <c r="K50" s="242"/>
      <c r="L50" s="243"/>
      <c r="O50" s="301" t="s">
        <v>137</v>
      </c>
      <c r="P50" s="301"/>
      <c r="Q50" s="301"/>
      <c r="R50" s="301"/>
      <c r="S50" s="301"/>
      <c r="T50" s="301"/>
      <c r="U50" s="302"/>
      <c r="V50" s="343">
        <v>43310</v>
      </c>
      <c r="W50" s="344"/>
      <c r="X50" s="345"/>
      <c r="Y50" s="233">
        <v>6</v>
      </c>
      <c r="Z50" t="s">
        <v>135</v>
      </c>
      <c r="AB50" s="230">
        <f>50*Y50</f>
        <v>300</v>
      </c>
    </row>
    <row r="51" spans="1:28" ht="24.95" customHeight="1" x14ac:dyDescent="0.15">
      <c r="A51" s="241"/>
      <c r="B51" s="242"/>
      <c r="C51" s="242"/>
      <c r="D51" s="242"/>
      <c r="E51" s="242"/>
      <c r="F51" s="242"/>
      <c r="G51" s="242"/>
      <c r="H51" s="242"/>
      <c r="I51" s="242"/>
      <c r="J51" s="242"/>
      <c r="K51" s="242"/>
      <c r="L51" s="243"/>
      <c r="M51" s="227"/>
      <c r="N51" s="228"/>
      <c r="O51" s="301"/>
      <c r="P51" s="301"/>
      <c r="Q51" s="301"/>
      <c r="R51" s="301"/>
      <c r="S51" s="301"/>
      <c r="T51" s="301"/>
      <c r="U51" s="302"/>
      <c r="V51" s="346"/>
      <c r="W51" s="347"/>
      <c r="X51" s="348"/>
      <c r="Y51" s="234"/>
      <c r="Z51" t="s">
        <v>135</v>
      </c>
      <c r="AB51" s="231">
        <f t="shared" ref="AB51:AB52" si="7">50*Y51</f>
        <v>0</v>
      </c>
    </row>
    <row r="52" spans="1:28" ht="24.95" customHeight="1" thickBot="1" x14ac:dyDescent="0.2">
      <c r="A52" s="241"/>
      <c r="B52" s="242"/>
      <c r="C52" s="242"/>
      <c r="D52" s="242"/>
      <c r="E52" s="242"/>
      <c r="F52" s="242"/>
      <c r="G52" s="242"/>
      <c r="H52" s="242"/>
      <c r="I52" s="242"/>
      <c r="J52" s="242"/>
      <c r="K52" s="242"/>
      <c r="L52" s="243"/>
      <c r="M52" s="227"/>
      <c r="N52" s="228"/>
      <c r="O52" s="301"/>
      <c r="P52" s="301"/>
      <c r="Q52" s="301"/>
      <c r="R52" s="301"/>
      <c r="S52" s="301"/>
      <c r="T52" s="301"/>
      <c r="U52" s="302"/>
      <c r="V52" s="349"/>
      <c r="W52" s="350"/>
      <c r="X52" s="351"/>
      <c r="Y52" s="235"/>
      <c r="Z52" t="s">
        <v>135</v>
      </c>
      <c r="AB52" s="232">
        <f t="shared" si="7"/>
        <v>0</v>
      </c>
    </row>
    <row r="53" spans="1:28" ht="20.100000000000001" customHeight="1" thickBot="1" x14ac:dyDescent="0.2">
      <c r="A53" s="241"/>
      <c r="B53" s="242"/>
      <c r="C53" s="242"/>
      <c r="D53" s="242"/>
      <c r="E53" s="242"/>
      <c r="F53" s="242"/>
      <c r="G53" s="242"/>
      <c r="H53" s="242"/>
      <c r="I53" s="242"/>
      <c r="J53" s="242"/>
      <c r="K53" s="242"/>
      <c r="L53" s="243"/>
      <c r="M53" s="227"/>
      <c r="N53" s="228"/>
      <c r="O53" s="228"/>
      <c r="P53" s="228"/>
      <c r="Q53" s="228"/>
      <c r="R53" s="228"/>
      <c r="S53" s="228"/>
      <c r="T53" s="228"/>
      <c r="U53" s="228"/>
      <c r="V53" s="228"/>
      <c r="W53" s="228"/>
      <c r="X53" s="228"/>
      <c r="Y53" s="225"/>
    </row>
    <row r="54" spans="1:28" ht="24.95" customHeight="1" thickBot="1" x14ac:dyDescent="0.2">
      <c r="A54" s="244"/>
      <c r="B54" s="245"/>
      <c r="C54" s="245"/>
      <c r="D54" s="245"/>
      <c r="E54" s="245"/>
      <c r="F54" s="245"/>
      <c r="G54" s="245"/>
      <c r="H54" s="245"/>
      <c r="I54" s="245"/>
      <c r="J54" s="245"/>
      <c r="K54" s="245"/>
      <c r="L54" s="246"/>
      <c r="M54" s="226"/>
      <c r="N54" s="226"/>
      <c r="O54" s="226"/>
      <c r="P54" s="226"/>
      <c r="Q54" s="226"/>
      <c r="R54" s="226"/>
      <c r="S54" s="226"/>
      <c r="T54" s="226"/>
      <c r="U54" s="226"/>
      <c r="Y54" s="292" t="s">
        <v>34</v>
      </c>
      <c r="Z54" s="293"/>
      <c r="AA54" s="293"/>
      <c r="AB54" s="27">
        <f>AB14+AB19+AB37+AB42+AB48+AB24+AB29-AB50-AB51-AB52</f>
        <v>58080</v>
      </c>
    </row>
  </sheetData>
  <sheetProtection selectLockedCells="1"/>
  <mergeCells count="151">
    <mergeCell ref="V50:X50"/>
    <mergeCell ref="V51:X51"/>
    <mergeCell ref="V52:X52"/>
    <mergeCell ref="O50:U52"/>
    <mergeCell ref="V49:X49"/>
    <mergeCell ref="D1:V1"/>
    <mergeCell ref="W1:Y1"/>
    <mergeCell ref="Z1:AB1"/>
    <mergeCell ref="W2:AB2"/>
    <mergeCell ref="E3:K3"/>
    <mergeCell ref="M3:T3"/>
    <mergeCell ref="U3:V3"/>
    <mergeCell ref="E7:K7"/>
    <mergeCell ref="L7:AB7"/>
    <mergeCell ref="E8:AB8"/>
    <mergeCell ref="E10:H10"/>
    <mergeCell ref="J10:M10"/>
    <mergeCell ref="O10:R10"/>
    <mergeCell ref="T10:W10"/>
    <mergeCell ref="E4:K4"/>
    <mergeCell ref="P4:T4"/>
    <mergeCell ref="E5:P5"/>
    <mergeCell ref="E6:P6"/>
    <mergeCell ref="U6:V6"/>
    <mergeCell ref="W11:W13"/>
    <mergeCell ref="Z11:Z13"/>
    <mergeCell ref="E26:H26"/>
    <mergeCell ref="J26:M26"/>
    <mergeCell ref="AC11:AC13"/>
    <mergeCell ref="E12:H12"/>
    <mergeCell ref="J12:M12"/>
    <mergeCell ref="E13:H13"/>
    <mergeCell ref="J13:M13"/>
    <mergeCell ref="E11:H11"/>
    <mergeCell ref="J11:M11"/>
    <mergeCell ref="P11:P13"/>
    <mergeCell ref="R11:R13"/>
    <mergeCell ref="S11:S13"/>
    <mergeCell ref="U11:U13"/>
    <mergeCell ref="AC16:AC18"/>
    <mergeCell ref="E23:H23"/>
    <mergeCell ref="J23:M23"/>
    <mergeCell ref="Z19:AA19"/>
    <mergeCell ref="E20:H20"/>
    <mergeCell ref="J20:M20"/>
    <mergeCell ref="O20:R20"/>
    <mergeCell ref="T20:W20"/>
    <mergeCell ref="E21:H21"/>
    <mergeCell ref="A21:A23"/>
    <mergeCell ref="Z14:AA14"/>
    <mergeCell ref="E15:H15"/>
    <mergeCell ref="J15:M15"/>
    <mergeCell ref="O15:R15"/>
    <mergeCell ref="T15:W15"/>
    <mergeCell ref="E16:H16"/>
    <mergeCell ref="J16:M16"/>
    <mergeCell ref="P16:P18"/>
    <mergeCell ref="R16:R18"/>
    <mergeCell ref="S16:S18"/>
    <mergeCell ref="U16:U18"/>
    <mergeCell ref="W16:W18"/>
    <mergeCell ref="Z16:Z18"/>
    <mergeCell ref="E17:H17"/>
    <mergeCell ref="J17:M17"/>
    <mergeCell ref="E18:H18"/>
    <mergeCell ref="J18:M18"/>
    <mergeCell ref="S21:S23"/>
    <mergeCell ref="U21:U23"/>
    <mergeCell ref="W21:W23"/>
    <mergeCell ref="Z21:Z23"/>
    <mergeCell ref="E22:H22"/>
    <mergeCell ref="J22:M22"/>
    <mergeCell ref="Z24:AA24"/>
    <mergeCell ref="E25:H25"/>
    <mergeCell ref="J25:M25"/>
    <mergeCell ref="O25:R25"/>
    <mergeCell ref="T25:W25"/>
    <mergeCell ref="J21:M21"/>
    <mergeCell ref="P21:P23"/>
    <mergeCell ref="R21:R23"/>
    <mergeCell ref="T33:W33"/>
    <mergeCell ref="S26:S28"/>
    <mergeCell ref="U26:U28"/>
    <mergeCell ref="W26:W28"/>
    <mergeCell ref="E27:H27"/>
    <mergeCell ref="J27:M27"/>
    <mergeCell ref="A26:A28"/>
    <mergeCell ref="W34:W36"/>
    <mergeCell ref="Z34:Z36"/>
    <mergeCell ref="AC34:AC36"/>
    <mergeCell ref="E35:H35"/>
    <mergeCell ref="J35:M35"/>
    <mergeCell ref="E36:H36"/>
    <mergeCell ref="J36:M36"/>
    <mergeCell ref="E34:H34"/>
    <mergeCell ref="J34:M34"/>
    <mergeCell ref="P34:P36"/>
    <mergeCell ref="R34:R36"/>
    <mergeCell ref="S34:S36"/>
    <mergeCell ref="U34:U36"/>
    <mergeCell ref="A29:W30"/>
    <mergeCell ref="Z29:AA29"/>
    <mergeCell ref="E33:H33"/>
    <mergeCell ref="J33:M33"/>
    <mergeCell ref="O33:R33"/>
    <mergeCell ref="Z27:Z28"/>
    <mergeCell ref="E28:H28"/>
    <mergeCell ref="J28:M28"/>
    <mergeCell ref="P26:P28"/>
    <mergeCell ref="R26:R28"/>
    <mergeCell ref="W39:W41"/>
    <mergeCell ref="Z39:Z41"/>
    <mergeCell ref="AC39:AC41"/>
    <mergeCell ref="E40:H40"/>
    <mergeCell ref="J40:M40"/>
    <mergeCell ref="E41:H41"/>
    <mergeCell ref="J41:M41"/>
    <mergeCell ref="Z37:AA37"/>
    <mergeCell ref="E38:H38"/>
    <mergeCell ref="J38:M38"/>
    <mergeCell ref="O38:R38"/>
    <mergeCell ref="T38:W38"/>
    <mergeCell ref="E39:H39"/>
    <mergeCell ref="J39:M39"/>
    <mergeCell ref="P39:P41"/>
    <mergeCell ref="R39:R41"/>
    <mergeCell ref="S39:S41"/>
    <mergeCell ref="A49:L54"/>
    <mergeCell ref="Y54:AA54"/>
    <mergeCell ref="Z48:AA48"/>
    <mergeCell ref="U4:V4"/>
    <mergeCell ref="R5:T5"/>
    <mergeCell ref="U5:V5"/>
    <mergeCell ref="U45:U47"/>
    <mergeCell ref="W45:W47"/>
    <mergeCell ref="Z45:Z47"/>
    <mergeCell ref="E46:H46"/>
    <mergeCell ref="J46:M46"/>
    <mergeCell ref="E47:H47"/>
    <mergeCell ref="J47:M47"/>
    <mergeCell ref="Z42:AA42"/>
    <mergeCell ref="E44:H44"/>
    <mergeCell ref="J44:M44"/>
    <mergeCell ref="O44:R44"/>
    <mergeCell ref="T44:W44"/>
    <mergeCell ref="E45:H45"/>
    <mergeCell ref="J45:M45"/>
    <mergeCell ref="P45:P47"/>
    <mergeCell ref="R45:R47"/>
    <mergeCell ref="S45:S47"/>
    <mergeCell ref="U39:U41"/>
  </mergeCells>
  <phoneticPr fontId="1"/>
  <dataValidations count="3">
    <dataValidation type="list" allowBlank="1" showInputMessage="1" showErrorMessage="1" sqref="U6:V6">
      <formula1>"あり,なし"</formula1>
    </dataValidation>
    <dataValidation type="list" allowBlank="1" showInputMessage="1" showErrorMessage="1" sqref="D26:D28">
      <formula1>"AD,RE,SE,AQW,AQD"</formula1>
    </dataValidation>
    <dataValidation type="list" allowBlank="1" showInputMessage="1" showErrorMessage="1" sqref="U5:V5">
      <formula1>"加入済,JAFAで加入"</formula1>
    </dataValidation>
  </dataValidations>
  <printOptions horizontalCentered="1" verticalCentered="1"/>
  <pageMargins left="0.51181102362204722" right="0.51181102362204722" top="0.74803149606299213" bottom="0.74803149606299213" header="0.31496062992125984" footer="0.31496062992125984"/>
  <pageSetup paperSize="9" scale="62" orientation="portrait" horizontalDpi="4294967293" verticalDpi="0" r:id="rId1"/>
  <headerFooter>
    <oddFooter>&amp;R&amp;K01+032201804版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7169" r:id="rId4" name="Check Box 1">
              <controlPr defaultSize="0" autoFill="0" autoLine="0" autoPict="0">
                <anchor moveWithCells="1">
                  <from>
                    <xdr:col>7</xdr:col>
                    <xdr:colOff>85725</xdr:colOff>
                    <xdr:row>0</xdr:row>
                    <xdr:rowOff>19050</xdr:rowOff>
                  </from>
                  <to>
                    <xdr:col>8</xdr:col>
                    <xdr:colOff>9525</xdr:colOff>
                    <xdr:row>0</xdr:row>
                    <xdr:rowOff>447675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7170" r:id="rId5" name="Check Box 2">
              <controlPr defaultSize="0" autoFill="0" autoLine="0" autoPict="0">
                <anchor moveWithCells="1">
                  <from>
                    <xdr:col>13</xdr:col>
                    <xdr:colOff>66675</xdr:colOff>
                    <xdr:row>0</xdr:row>
                    <xdr:rowOff>76200</xdr:rowOff>
                  </from>
                  <to>
                    <xdr:col>15</xdr:col>
                    <xdr:colOff>28575</xdr:colOff>
                    <xdr:row>0</xdr:row>
                    <xdr:rowOff>381000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選択肢!$J$2:$J$7</xm:f>
          </x14:formula1>
          <xm:sqref>D16:D18 D39:D41</xm:sqref>
        </x14:dataValidation>
        <x14:dataValidation type="list" allowBlank="1" showInputMessage="1" showErrorMessage="1">
          <x14:formula1>
            <xm:f>選択肢!$E$2:$E$23</xm:f>
          </x14:formula1>
          <xm:sqref>O16:O18 O11:O13 O21:O23 O26:O28 O34:O36 T45:T47 T11:T13 T21:T23 T26:T28 T34:T36 T39:T41 T16:T18 O39:O41 O45:O47</xm:sqref>
        </x14:dataValidation>
        <x14:dataValidation type="list" allowBlank="1" showInputMessage="1" showErrorMessage="1">
          <x14:formula1>
            <xm:f>Sheet2!$A$1:$A$2</xm:f>
          </x14:formula1>
          <xm:sqref>U3:V3</xm:sqref>
        </x14:dataValidation>
        <x14:dataValidation type="list" allowBlank="1" showInputMessage="1" showErrorMessage="1">
          <x14:formula1>
            <xm:f>選択肢!$I$11:$I$13</xm:f>
          </x14:formula1>
          <xm:sqref>D21:D23</xm:sqref>
        </x14:dataValidation>
        <x14:dataValidation type="list" allowBlank="1" showInputMessage="1" showErrorMessage="1">
          <x14:formula1>
            <xm:f>選択肢!$I$2:$I$7</xm:f>
          </x14:formula1>
          <xm:sqref>D11:D13 D34:D36</xm:sqref>
        </x14:dataValidation>
        <x14:dataValidation type="list" allowBlank="1" showInputMessage="1" showErrorMessage="1">
          <x14:formula1>
            <xm:f>選択肢!$G$2:$G$43</xm:f>
          </x14:formula1>
          <xm:sqref>Y42:Y44 Y14 Y25 Y32:Y33 Y37:Y38 Y19</xm:sqref>
        </x14:dataValidation>
        <x14:dataValidation type="list" allowBlank="1" showInputMessage="1" showErrorMessage="1">
          <x14:formula1>
            <xm:f>選択肢!$F$2:$F$13</xm:f>
          </x14:formula1>
          <xm:sqref>V45:V47 Q39:Q43 V32 Q16:Q19 V21:V23 Q21:Q23 V11:V14 Q11:Q14 Q32 V39:V43 Q34:Q37 V26:V28 V34:V37 V16:V19 Q26:Q28 Q45:Q47</xm:sqref>
        </x14:dataValidation>
        <x14:dataValidation type="list" allowBlank="1" showInputMessage="1" showErrorMessage="1">
          <x14:formula1>
            <xm:f>選択肢!$E$2:$E$13</xm:f>
          </x14:formula1>
          <xm:sqref>O14 T14 O42:O43 O37 T37 O32 T19 O19 T32 T42:T43</xm:sqref>
        </x14:dataValidation>
        <x14:dataValidation type="list" allowBlank="1" showInputMessage="1" showErrorMessage="1">
          <x14:formula1>
            <xm:f>選択肢!$D$2:$D$8</xm:f>
          </x14:formula1>
          <xm:sqref>L14 L19 L32 L37 L42:L43</xm:sqref>
        </x14:dataValidation>
        <x14:dataValidation type="list" allowBlank="1" showInputMessage="1" showErrorMessage="1">
          <x14:formula1>
            <xm:f>選択肢!$C$2:$C$32</xm:f>
          </x14:formula1>
          <xm:sqref>J42:J43 J19 J14 J32 J37</xm:sqref>
        </x14:dataValidation>
        <x14:dataValidation type="list" allowBlank="1" showInputMessage="1" showErrorMessage="1">
          <x14:formula1>
            <xm:f>選択肢!$B$2:$B$13</xm:f>
          </x14:formula1>
          <xm:sqref>H42:H43 H19 H14 H32 H37</xm:sqref>
        </x14:dataValidation>
        <x14:dataValidation type="list" allowBlank="1" showInputMessage="1" showErrorMessage="1">
          <x14:formula1>
            <xm:f>選択肢!$A$2:$A$13</xm:f>
          </x14:formula1>
          <xm:sqref>F42 F19</xm:sqref>
        </x14:dataValidation>
        <x14:dataValidation type="list" allowBlank="1" showInputMessage="1" showErrorMessage="1">
          <x14:formula1>
            <xm:f>選択肢!$K$2:$K$9</xm:f>
          </x14:formula1>
          <xm:sqref>D45:D47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L41"/>
  <sheetViews>
    <sheetView workbookViewId="0">
      <selection activeCell="K10" sqref="K10"/>
    </sheetView>
  </sheetViews>
  <sheetFormatPr defaultRowHeight="13.5" x14ac:dyDescent="0.15"/>
  <cols>
    <col min="1" max="4" width="9" style="2"/>
    <col min="9" max="9" width="17.125" customWidth="1"/>
    <col min="10" max="10" width="13.375" customWidth="1"/>
    <col min="11" max="11" width="36.625" bestFit="1" customWidth="1"/>
    <col min="12" max="12" width="9" style="172"/>
  </cols>
  <sheetData>
    <row r="1" spans="1:12" x14ac:dyDescent="0.15">
      <c r="A1" s="2" t="s">
        <v>85</v>
      </c>
      <c r="B1" s="2" t="s">
        <v>6</v>
      </c>
      <c r="C1" s="2" t="s">
        <v>7</v>
      </c>
      <c r="D1" s="2" t="s">
        <v>22</v>
      </c>
      <c r="E1" s="2" t="s">
        <v>30</v>
      </c>
      <c r="F1" s="2" t="s">
        <v>31</v>
      </c>
      <c r="G1" s="2" t="s">
        <v>32</v>
      </c>
      <c r="I1" s="4" t="s">
        <v>36</v>
      </c>
      <c r="J1" s="102" t="s">
        <v>36</v>
      </c>
      <c r="K1" s="138" t="s">
        <v>100</v>
      </c>
      <c r="L1" s="173" t="s">
        <v>110</v>
      </c>
    </row>
    <row r="2" spans="1:12" x14ac:dyDescent="0.15">
      <c r="A2" s="2">
        <v>2017</v>
      </c>
      <c r="B2" s="2">
        <v>1</v>
      </c>
      <c r="C2" s="2">
        <v>1</v>
      </c>
      <c r="D2" s="2" t="s">
        <v>23</v>
      </c>
      <c r="E2" s="131">
        <v>8</v>
      </c>
      <c r="F2" s="134">
        <v>0</v>
      </c>
      <c r="G2" s="2">
        <v>1</v>
      </c>
      <c r="I2" t="s">
        <v>73</v>
      </c>
      <c r="J2" t="s">
        <v>79</v>
      </c>
      <c r="K2" t="s">
        <v>119</v>
      </c>
      <c r="L2" s="172">
        <v>2500</v>
      </c>
    </row>
    <row r="3" spans="1:12" x14ac:dyDescent="0.15">
      <c r="A3" s="2">
        <v>2018</v>
      </c>
      <c r="B3" s="2">
        <v>2</v>
      </c>
      <c r="C3" s="2">
        <v>2</v>
      </c>
      <c r="D3" s="2" t="s">
        <v>24</v>
      </c>
      <c r="E3" s="131">
        <v>9</v>
      </c>
      <c r="F3" s="134">
        <v>5</v>
      </c>
      <c r="G3" s="2">
        <v>2</v>
      </c>
      <c r="I3" t="s">
        <v>74</v>
      </c>
      <c r="J3" t="s">
        <v>80</v>
      </c>
      <c r="K3" t="s">
        <v>132</v>
      </c>
      <c r="L3" s="172">
        <f>5000</f>
        <v>5000</v>
      </c>
    </row>
    <row r="4" spans="1:12" x14ac:dyDescent="0.15">
      <c r="A4" s="102">
        <v>2019</v>
      </c>
      <c r="B4" s="2">
        <v>3</v>
      </c>
      <c r="C4" s="2">
        <v>3</v>
      </c>
      <c r="D4" s="2" t="s">
        <v>25</v>
      </c>
      <c r="E4" s="131">
        <v>10</v>
      </c>
      <c r="F4" s="2">
        <v>10</v>
      </c>
      <c r="G4" s="2">
        <v>3</v>
      </c>
      <c r="I4" t="s">
        <v>75</v>
      </c>
      <c r="J4" t="s">
        <v>81</v>
      </c>
      <c r="K4" t="s">
        <v>109</v>
      </c>
      <c r="L4" s="172">
        <f>5000</f>
        <v>5000</v>
      </c>
    </row>
    <row r="5" spans="1:12" x14ac:dyDescent="0.15">
      <c r="A5" s="102">
        <v>2020</v>
      </c>
      <c r="B5" s="2">
        <v>4</v>
      </c>
      <c r="C5" s="2">
        <v>4</v>
      </c>
      <c r="D5" s="2" t="s">
        <v>26</v>
      </c>
      <c r="E5" s="131">
        <v>11</v>
      </c>
      <c r="F5" s="2">
        <v>15</v>
      </c>
      <c r="G5" s="2">
        <v>4</v>
      </c>
      <c r="I5" t="s">
        <v>76</v>
      </c>
      <c r="J5" t="s">
        <v>82</v>
      </c>
      <c r="K5" t="s">
        <v>103</v>
      </c>
      <c r="L5" s="172">
        <v>5000</v>
      </c>
    </row>
    <row r="6" spans="1:12" x14ac:dyDescent="0.15">
      <c r="A6" s="102">
        <v>2021</v>
      </c>
      <c r="B6" s="2">
        <v>5</v>
      </c>
      <c r="C6" s="2">
        <v>5</v>
      </c>
      <c r="D6" s="2" t="s">
        <v>27</v>
      </c>
      <c r="E6" s="131">
        <v>12</v>
      </c>
      <c r="F6" s="2">
        <v>20</v>
      </c>
      <c r="G6" s="2">
        <v>5</v>
      </c>
      <c r="I6" t="s">
        <v>77</v>
      </c>
      <c r="J6" t="s">
        <v>83</v>
      </c>
      <c r="K6" t="s">
        <v>133</v>
      </c>
      <c r="L6" s="172">
        <v>5000</v>
      </c>
    </row>
    <row r="7" spans="1:12" x14ac:dyDescent="0.15">
      <c r="A7" s="102">
        <v>2022</v>
      </c>
      <c r="B7" s="2">
        <v>6</v>
      </c>
      <c r="C7" s="2">
        <v>6</v>
      </c>
      <c r="D7" s="2" t="s">
        <v>28</v>
      </c>
      <c r="E7" s="131">
        <v>13</v>
      </c>
      <c r="F7" s="2">
        <v>25</v>
      </c>
      <c r="G7" s="2">
        <v>6</v>
      </c>
      <c r="I7" t="s">
        <v>78</v>
      </c>
      <c r="J7" t="s">
        <v>84</v>
      </c>
      <c r="K7" t="s">
        <v>104</v>
      </c>
      <c r="L7" s="172">
        <v>7500</v>
      </c>
    </row>
    <row r="8" spans="1:12" x14ac:dyDescent="0.15">
      <c r="A8" s="102">
        <v>2023</v>
      </c>
      <c r="B8" s="2">
        <v>7</v>
      </c>
      <c r="C8" s="2">
        <v>7</v>
      </c>
      <c r="D8" s="2" t="s">
        <v>29</v>
      </c>
      <c r="E8" s="131">
        <v>14</v>
      </c>
      <c r="F8" s="2">
        <v>30</v>
      </c>
      <c r="G8" s="2">
        <v>7</v>
      </c>
      <c r="K8" t="s">
        <v>101</v>
      </c>
      <c r="L8" s="172">
        <f>7500</f>
        <v>7500</v>
      </c>
    </row>
    <row r="9" spans="1:12" x14ac:dyDescent="0.15">
      <c r="A9" s="102">
        <v>2024</v>
      </c>
      <c r="B9" s="2">
        <v>8</v>
      </c>
      <c r="C9" s="2">
        <v>8</v>
      </c>
      <c r="E9" s="131">
        <v>15</v>
      </c>
      <c r="F9" s="2">
        <v>35</v>
      </c>
      <c r="G9" s="2">
        <v>8</v>
      </c>
      <c r="K9" t="s">
        <v>102</v>
      </c>
      <c r="L9" s="172">
        <v>10000</v>
      </c>
    </row>
    <row r="10" spans="1:12" x14ac:dyDescent="0.15">
      <c r="A10" s="102">
        <v>2025</v>
      </c>
      <c r="B10" s="2">
        <v>9</v>
      </c>
      <c r="C10" s="2">
        <v>9</v>
      </c>
      <c r="E10" s="131">
        <v>16</v>
      </c>
      <c r="F10" s="2">
        <v>40</v>
      </c>
      <c r="G10" s="2">
        <v>9</v>
      </c>
      <c r="K10" t="s">
        <v>134</v>
      </c>
      <c r="L10" s="172">
        <v>12500</v>
      </c>
    </row>
    <row r="11" spans="1:12" x14ac:dyDescent="0.15">
      <c r="A11" s="102">
        <v>2026</v>
      </c>
      <c r="B11" s="2">
        <v>10</v>
      </c>
      <c r="C11" s="2">
        <v>10</v>
      </c>
      <c r="E11" s="131">
        <v>17</v>
      </c>
      <c r="F11" s="2">
        <v>45</v>
      </c>
      <c r="G11" s="2">
        <v>10</v>
      </c>
      <c r="I11" t="s">
        <v>81</v>
      </c>
    </row>
    <row r="12" spans="1:12" x14ac:dyDescent="0.15">
      <c r="A12" s="102">
        <v>2027</v>
      </c>
      <c r="B12" s="2">
        <v>11</v>
      </c>
      <c r="C12" s="2">
        <v>11</v>
      </c>
      <c r="E12" s="131">
        <v>18</v>
      </c>
      <c r="F12" s="2">
        <v>50</v>
      </c>
      <c r="G12" s="2">
        <v>11</v>
      </c>
      <c r="I12" t="s">
        <v>80</v>
      </c>
    </row>
    <row r="13" spans="1:12" x14ac:dyDescent="0.15">
      <c r="A13" s="102">
        <v>2028</v>
      </c>
      <c r="B13" s="2">
        <v>12</v>
      </c>
      <c r="C13" s="2">
        <v>12</v>
      </c>
      <c r="E13" s="131">
        <v>19</v>
      </c>
      <c r="F13" s="2">
        <v>55</v>
      </c>
      <c r="G13" s="2">
        <v>12</v>
      </c>
      <c r="I13" t="s">
        <v>83</v>
      </c>
    </row>
    <row r="14" spans="1:12" x14ac:dyDescent="0.15">
      <c r="A14" s="102">
        <v>2029</v>
      </c>
      <c r="C14" s="2">
        <v>13</v>
      </c>
      <c r="E14" s="131">
        <v>20</v>
      </c>
      <c r="G14" s="2">
        <v>13</v>
      </c>
    </row>
    <row r="15" spans="1:12" x14ac:dyDescent="0.15">
      <c r="A15" s="102">
        <v>2030</v>
      </c>
      <c r="C15" s="2">
        <v>14</v>
      </c>
      <c r="E15" s="131">
        <v>21</v>
      </c>
      <c r="G15" s="2">
        <v>14</v>
      </c>
    </row>
    <row r="16" spans="1:12" x14ac:dyDescent="0.15">
      <c r="C16" s="2">
        <v>15</v>
      </c>
      <c r="E16" s="131">
        <v>22</v>
      </c>
      <c r="G16" s="2">
        <v>15</v>
      </c>
    </row>
    <row r="17" spans="3:7" x14ac:dyDescent="0.15">
      <c r="C17" s="2">
        <v>16</v>
      </c>
      <c r="E17" s="96"/>
      <c r="G17" s="2">
        <v>16</v>
      </c>
    </row>
    <row r="18" spans="3:7" x14ac:dyDescent="0.15">
      <c r="C18" s="2">
        <v>17</v>
      </c>
      <c r="E18" s="96"/>
      <c r="G18" s="2">
        <v>17</v>
      </c>
    </row>
    <row r="19" spans="3:7" x14ac:dyDescent="0.15">
      <c r="C19" s="2">
        <v>18</v>
      </c>
      <c r="E19" s="96"/>
      <c r="G19" s="2">
        <v>18</v>
      </c>
    </row>
    <row r="20" spans="3:7" x14ac:dyDescent="0.15">
      <c r="C20" s="2">
        <v>19</v>
      </c>
      <c r="E20" s="96"/>
      <c r="G20" s="2">
        <v>19</v>
      </c>
    </row>
    <row r="21" spans="3:7" x14ac:dyDescent="0.15">
      <c r="C21" s="2">
        <v>20</v>
      </c>
      <c r="E21" s="96"/>
      <c r="G21" s="2">
        <v>20</v>
      </c>
    </row>
    <row r="22" spans="3:7" x14ac:dyDescent="0.15">
      <c r="C22" s="2">
        <v>21</v>
      </c>
      <c r="E22" s="96"/>
      <c r="G22" s="2">
        <v>21</v>
      </c>
    </row>
    <row r="23" spans="3:7" x14ac:dyDescent="0.15">
      <c r="C23" s="2">
        <v>22</v>
      </c>
      <c r="E23" s="96"/>
      <c r="G23" s="2">
        <v>22</v>
      </c>
    </row>
    <row r="24" spans="3:7" x14ac:dyDescent="0.15">
      <c r="C24" s="2">
        <v>23</v>
      </c>
      <c r="E24" s="96"/>
      <c r="G24" s="2">
        <v>23</v>
      </c>
    </row>
    <row r="25" spans="3:7" x14ac:dyDescent="0.15">
      <c r="C25" s="2">
        <v>24</v>
      </c>
      <c r="E25" s="96"/>
      <c r="G25" s="2">
        <v>24</v>
      </c>
    </row>
    <row r="26" spans="3:7" x14ac:dyDescent="0.15">
      <c r="C26" s="2">
        <v>25</v>
      </c>
      <c r="E26" s="96"/>
      <c r="G26" s="2">
        <v>25</v>
      </c>
    </row>
    <row r="27" spans="3:7" x14ac:dyDescent="0.15">
      <c r="C27" s="2">
        <v>26</v>
      </c>
      <c r="E27" s="96"/>
      <c r="G27" s="2">
        <v>26</v>
      </c>
    </row>
    <row r="28" spans="3:7" x14ac:dyDescent="0.15">
      <c r="C28" s="2">
        <v>27</v>
      </c>
      <c r="E28" s="96"/>
      <c r="G28" s="2">
        <v>27</v>
      </c>
    </row>
    <row r="29" spans="3:7" x14ac:dyDescent="0.15">
      <c r="C29" s="2">
        <v>28</v>
      </c>
      <c r="E29" s="96"/>
      <c r="G29" s="2">
        <v>28</v>
      </c>
    </row>
    <row r="30" spans="3:7" x14ac:dyDescent="0.15">
      <c r="C30" s="2">
        <v>29</v>
      </c>
      <c r="E30" s="96"/>
      <c r="G30" s="2">
        <v>29</v>
      </c>
    </row>
    <row r="31" spans="3:7" x14ac:dyDescent="0.15">
      <c r="C31" s="2">
        <v>30</v>
      </c>
      <c r="G31" s="2">
        <v>30</v>
      </c>
    </row>
    <row r="32" spans="3:7" x14ac:dyDescent="0.15">
      <c r="C32" s="2">
        <v>31</v>
      </c>
      <c r="G32" s="2">
        <v>31</v>
      </c>
    </row>
    <row r="33" spans="7:7" x14ac:dyDescent="0.15">
      <c r="G33" s="2">
        <v>32</v>
      </c>
    </row>
    <row r="34" spans="7:7" x14ac:dyDescent="0.15">
      <c r="G34" s="2">
        <v>33</v>
      </c>
    </row>
    <row r="35" spans="7:7" x14ac:dyDescent="0.15">
      <c r="G35" s="2">
        <v>34</v>
      </c>
    </row>
    <row r="36" spans="7:7" x14ac:dyDescent="0.15">
      <c r="G36" s="2">
        <v>35</v>
      </c>
    </row>
    <row r="37" spans="7:7" x14ac:dyDescent="0.15">
      <c r="G37" s="2">
        <v>36</v>
      </c>
    </row>
    <row r="38" spans="7:7" x14ac:dyDescent="0.15">
      <c r="G38" s="2">
        <v>37</v>
      </c>
    </row>
    <row r="39" spans="7:7" x14ac:dyDescent="0.15">
      <c r="G39" s="2">
        <v>38</v>
      </c>
    </row>
    <row r="40" spans="7:7" x14ac:dyDescent="0.15">
      <c r="G40" s="2">
        <v>39</v>
      </c>
    </row>
    <row r="41" spans="7:7" x14ac:dyDescent="0.15">
      <c r="G41" s="2">
        <v>40</v>
      </c>
    </row>
  </sheetData>
  <phoneticPr fontId="1"/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B2:E9"/>
  <sheetViews>
    <sheetView workbookViewId="0">
      <selection activeCell="E27" sqref="E27:I27"/>
    </sheetView>
  </sheetViews>
  <sheetFormatPr defaultRowHeight="13.5" x14ac:dyDescent="0.15"/>
  <cols>
    <col min="2" max="2" width="25.875" customWidth="1"/>
    <col min="3" max="3" width="12.75" customWidth="1"/>
    <col min="4" max="4" width="12.625" customWidth="1"/>
  </cols>
  <sheetData>
    <row r="2" spans="2:5" ht="27" x14ac:dyDescent="0.15">
      <c r="B2" s="88"/>
      <c r="C2" s="90" t="s">
        <v>53</v>
      </c>
      <c r="D2" s="90" t="s">
        <v>61</v>
      </c>
      <c r="E2" s="87">
        <v>0.1</v>
      </c>
    </row>
    <row r="3" spans="2:5" ht="15" customHeight="1" x14ac:dyDescent="0.15">
      <c r="B3" s="88" t="s">
        <v>54</v>
      </c>
      <c r="C3" s="89">
        <v>3024</v>
      </c>
      <c r="D3" s="89">
        <f>C3-(C3*E2)</f>
        <v>2721.6</v>
      </c>
    </row>
    <row r="4" spans="2:5" ht="15" customHeight="1" x14ac:dyDescent="0.15">
      <c r="B4" s="88" t="s">
        <v>55</v>
      </c>
      <c r="C4" s="89">
        <v>756</v>
      </c>
      <c r="D4" s="89">
        <f>C4-(C4*E2)</f>
        <v>680.4</v>
      </c>
    </row>
    <row r="5" spans="2:5" ht="15" customHeight="1" x14ac:dyDescent="0.15">
      <c r="B5" s="88" t="s">
        <v>56</v>
      </c>
      <c r="C5" s="89">
        <v>1620</v>
      </c>
      <c r="D5" s="89">
        <f>C5-(C5*E2)</f>
        <v>1458</v>
      </c>
    </row>
    <row r="6" spans="2:5" ht="15" customHeight="1" x14ac:dyDescent="0.15">
      <c r="B6" s="88" t="s">
        <v>57</v>
      </c>
      <c r="C6" s="89">
        <v>1620</v>
      </c>
      <c r="D6" s="89">
        <f>C6-(C6*E2)</f>
        <v>1458</v>
      </c>
    </row>
    <row r="7" spans="2:5" ht="15" customHeight="1" x14ac:dyDescent="0.15">
      <c r="B7" s="88" t="s">
        <v>58</v>
      </c>
      <c r="C7" s="89">
        <v>1620</v>
      </c>
      <c r="D7" s="89">
        <f>C7-(C7*E2)</f>
        <v>1458</v>
      </c>
    </row>
    <row r="8" spans="2:5" ht="15" customHeight="1" x14ac:dyDescent="0.15">
      <c r="B8" s="88" t="s">
        <v>59</v>
      </c>
      <c r="C8" s="89">
        <v>2160</v>
      </c>
      <c r="D8" s="89">
        <f>C8-(C8*E2)</f>
        <v>1944</v>
      </c>
    </row>
    <row r="9" spans="2:5" ht="15" customHeight="1" x14ac:dyDescent="0.15">
      <c r="B9" s="88" t="s">
        <v>60</v>
      </c>
      <c r="C9" s="89">
        <v>2160</v>
      </c>
      <c r="D9" s="89">
        <f>C9</f>
        <v>2160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2</vt:i4>
      </vt:variant>
    </vt:vector>
  </HeadingPairs>
  <TitlesOfParts>
    <vt:vector size="8" baseType="lpstr">
      <vt:lpstr>申請書 報告書（201804版）</vt:lpstr>
      <vt:lpstr>Sheet2</vt:lpstr>
      <vt:lpstr>②試算表</vt:lpstr>
      <vt:lpstr>申請書 報告書 (例　201804版)</vt:lpstr>
      <vt:lpstr>選択肢</vt:lpstr>
      <vt:lpstr>Sheet1</vt:lpstr>
      <vt:lpstr>'申請書 報告書 (例　201804版)'!Print_Area</vt:lpstr>
      <vt:lpstr>'申請書 報告書（201804版）'!Print_Area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長谷川 勝重</dc:creator>
  <cp:lastModifiedBy>増田</cp:lastModifiedBy>
  <cp:lastPrinted>2018-04-12T05:42:48Z</cp:lastPrinted>
  <dcterms:created xsi:type="dcterms:W3CDTF">2016-12-08T06:52:16Z</dcterms:created>
  <dcterms:modified xsi:type="dcterms:W3CDTF">2018-04-12T05:46:50Z</dcterms:modified>
</cp:coreProperties>
</file>